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9035" windowHeight="11355"/>
  </bookViews>
  <sheets>
    <sheet name="Messukustannukset 2014" sheetId="1" r:id="rId1"/>
    <sheet name="Messukustannukset 2014 Vaskit" sheetId="9" r:id="rId2"/>
    <sheet name="Kirjamessut asiakaskutsut" sheetId="4" r:id="rId3"/>
    <sheet name="Miniseminaarin esiintyjäkulut" sheetId="5" r:id="rId4"/>
  </sheets>
  <definedNames>
    <definedName name="_xlnm.Print_Area" localSheetId="0">'Messukustannukset 2014'!$A$1:$F$72</definedName>
    <definedName name="_xlnm.Print_Area" localSheetId="1">'Messukustannukset 2014 Vaskit'!$A$1:$F$61</definedName>
  </definedNames>
  <calcPr calcId="145621"/>
</workbook>
</file>

<file path=xl/calcChain.xml><?xml version="1.0" encoding="utf-8"?>
<calcChain xmlns="http://schemas.openxmlformats.org/spreadsheetml/2006/main">
  <c r="D60" i="9" l="1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42" i="9"/>
  <c r="C65" i="9"/>
  <c r="C64" i="9"/>
  <c r="B60" i="9"/>
  <c r="C51" i="9" s="1"/>
  <c r="B36" i="9"/>
  <c r="B37" i="9" s="1"/>
  <c r="B35" i="9"/>
  <c r="B32" i="9"/>
  <c r="B36" i="1"/>
  <c r="B37" i="1" s="1"/>
  <c r="B35" i="1"/>
  <c r="C76" i="1"/>
  <c r="C75" i="1"/>
  <c r="C42" i="9" l="1"/>
  <c r="C43" i="9"/>
  <c r="C45" i="9"/>
  <c r="C46" i="9"/>
  <c r="C47" i="9"/>
  <c r="C48" i="9"/>
  <c r="C49" i="9"/>
  <c r="C50" i="9"/>
  <c r="C52" i="9"/>
  <c r="C53" i="9"/>
  <c r="C54" i="9"/>
  <c r="C55" i="9"/>
  <c r="C56" i="9"/>
  <c r="C57" i="9"/>
  <c r="C58" i="9"/>
  <c r="C60" i="9"/>
  <c r="C44" i="9"/>
  <c r="B32" i="1" l="1"/>
  <c r="B8" i="5" l="1"/>
  <c r="D43" i="1" l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2" i="1"/>
  <c r="B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37" i="4" s="1"/>
  <c r="F6" i="4"/>
  <c r="D71" i="1" l="1"/>
  <c r="G6" i="4"/>
  <c r="H6" i="4" s="1"/>
  <c r="B71" i="1" l="1"/>
  <c r="C68" i="1" s="1"/>
  <c r="E68" i="1" s="1"/>
  <c r="F68" i="1" s="1"/>
  <c r="C64" i="1" l="1"/>
  <c r="E64" i="1" s="1"/>
  <c r="F64" i="1" s="1"/>
  <c r="C60" i="1"/>
  <c r="E60" i="1" s="1"/>
  <c r="F60" i="1" s="1"/>
  <c r="C56" i="1"/>
  <c r="E56" i="1" s="1"/>
  <c r="F56" i="1" s="1"/>
  <c r="C52" i="1"/>
  <c r="E52" i="1" s="1"/>
  <c r="F52" i="1" s="1"/>
  <c r="C48" i="1"/>
  <c r="E48" i="1" s="1"/>
  <c r="F48" i="1" s="1"/>
  <c r="C44" i="1"/>
  <c r="E44" i="1" s="1"/>
  <c r="F44" i="1" s="1"/>
  <c r="C42" i="1"/>
  <c r="E42" i="1" s="1"/>
  <c r="C67" i="1"/>
  <c r="E67" i="1" s="1"/>
  <c r="F67" i="1" s="1"/>
  <c r="C63" i="1"/>
  <c r="E63" i="1" s="1"/>
  <c r="F63" i="1" s="1"/>
  <c r="C59" i="1"/>
  <c r="E59" i="1" s="1"/>
  <c r="F59" i="1" s="1"/>
  <c r="C55" i="1"/>
  <c r="E55" i="1" s="1"/>
  <c r="F55" i="1" s="1"/>
  <c r="C51" i="1"/>
  <c r="E51" i="1" s="1"/>
  <c r="F51" i="1" s="1"/>
  <c r="C47" i="1"/>
  <c r="E47" i="1" s="1"/>
  <c r="F47" i="1" s="1"/>
  <c r="C43" i="1"/>
  <c r="E43" i="1" s="1"/>
  <c r="F43" i="1" s="1"/>
  <c r="C71" i="1"/>
  <c r="C66" i="1"/>
  <c r="E66" i="1" s="1"/>
  <c r="F66" i="1" s="1"/>
  <c r="C62" i="1"/>
  <c r="E62" i="1" s="1"/>
  <c r="F62" i="1" s="1"/>
  <c r="C58" i="1"/>
  <c r="E58" i="1" s="1"/>
  <c r="F58" i="1" s="1"/>
  <c r="C54" i="1"/>
  <c r="E54" i="1" s="1"/>
  <c r="F54" i="1" s="1"/>
  <c r="C50" i="1"/>
  <c r="E50" i="1" s="1"/>
  <c r="F50" i="1" s="1"/>
  <c r="C46" i="1"/>
  <c r="E46" i="1" s="1"/>
  <c r="F46" i="1" s="1"/>
  <c r="C69" i="1"/>
  <c r="E69" i="1" s="1"/>
  <c r="F69" i="1" s="1"/>
  <c r="C65" i="1"/>
  <c r="E65" i="1" s="1"/>
  <c r="F65" i="1" s="1"/>
  <c r="C61" i="1"/>
  <c r="E61" i="1" s="1"/>
  <c r="F61" i="1" s="1"/>
  <c r="C57" i="1"/>
  <c r="E57" i="1" s="1"/>
  <c r="F57" i="1" s="1"/>
  <c r="C53" i="1"/>
  <c r="E53" i="1" s="1"/>
  <c r="F53" i="1" s="1"/>
  <c r="C49" i="1"/>
  <c r="E49" i="1" s="1"/>
  <c r="F49" i="1" s="1"/>
  <c r="C45" i="1"/>
  <c r="E45" i="1" s="1"/>
  <c r="F45" i="1" s="1"/>
  <c r="E71" i="1" l="1"/>
  <c r="F42" i="1"/>
  <c r="D76" i="1" l="1"/>
  <c r="D75" i="1"/>
  <c r="D77" i="1" s="1"/>
  <c r="F71" i="1"/>
</calcChain>
</file>

<file path=xl/sharedStrings.xml><?xml version="1.0" encoding="utf-8"?>
<sst xmlns="http://schemas.openxmlformats.org/spreadsheetml/2006/main" count="249" uniqueCount="105">
  <si>
    <t xml:space="preserve">Turun kirjamessut </t>
  </si>
  <si>
    <r>
      <t>28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7 x 4</t>
    </r>
  </si>
  <si>
    <t>Messuosasto</t>
  </si>
  <si>
    <t>Muu tarpeisto ja tietoliikenneyhteydet</t>
  </si>
  <si>
    <t>yht.</t>
  </si>
  <si>
    <t>Osaston suunnittelu ja toteutus</t>
  </si>
  <si>
    <t>Muut kulut</t>
  </si>
  <si>
    <t>A-halli, osasto 59</t>
  </si>
  <si>
    <t>Maakunnan kirjastot</t>
  </si>
  <si>
    <t>3. - 5.10.2014</t>
  </si>
  <si>
    <t>Rekisteröintimaksu</t>
  </si>
  <si>
    <t>Muuttopalvelu</t>
  </si>
  <si>
    <t>Messuosaston siivoukset</t>
  </si>
  <si>
    <t>Kunta</t>
  </si>
  <si>
    <t>Asukasluku
31.12.2012</t>
  </si>
  <si>
    <t>Asukasluku % koko maakunnasta</t>
  </si>
  <si>
    <t>Aura</t>
  </si>
  <si>
    <t>Kaarina</t>
  </si>
  <si>
    <t>Kemiönsaari</t>
  </si>
  <si>
    <t>Koski Tl</t>
  </si>
  <si>
    <t>Kustavi</t>
  </si>
  <si>
    <t>Laitila</t>
  </si>
  <si>
    <t>Lieto</t>
  </si>
  <si>
    <t>Loimaa</t>
  </si>
  <si>
    <t>Marttila</t>
  </si>
  <si>
    <t>Masku</t>
  </si>
  <si>
    <t>Mynämäki</t>
  </si>
  <si>
    <t>Naantali</t>
  </si>
  <si>
    <t>Nousiainen</t>
  </si>
  <si>
    <t>Oripää</t>
  </si>
  <si>
    <t>Paimio</t>
  </si>
  <si>
    <t>Parainen</t>
  </si>
  <si>
    <t>Pyhäranta</t>
  </si>
  <si>
    <t>Pöytyä</t>
  </si>
  <si>
    <t>Raisio</t>
  </si>
  <si>
    <t>Rusko</t>
  </si>
  <si>
    <t>Salo</t>
  </si>
  <si>
    <t>Sauvo</t>
  </si>
  <si>
    <t>Somero</t>
  </si>
  <si>
    <t>Taivassalo</t>
  </si>
  <si>
    <t>Tarvasjoki</t>
  </si>
  <si>
    <t>Turku</t>
  </si>
  <si>
    <t>Uusikaupunki</t>
  </si>
  <si>
    <t>Vehmaa</t>
  </si>
  <si>
    <t>Yhteensä</t>
  </si>
  <si>
    <t>Kustannusten jyvitys kunnille</t>
  </si>
  <si>
    <t>Logon ja messuosaston suunnittelu ja toteutus</t>
  </si>
  <si>
    <t>Materiaalien tuotanto, pystytys ja purkaus</t>
  </si>
  <si>
    <t>Laskun no</t>
  </si>
  <si>
    <t>Laskun pvm</t>
  </si>
  <si>
    <t>Toimitusaika/jakso</t>
  </si>
  <si>
    <t>Veroton hinta</t>
  </si>
  <si>
    <t>Verollinen hinta</t>
  </si>
  <si>
    <t>Laskuttajan tiedot</t>
  </si>
  <si>
    <t>Turun Messukeskus oy</t>
  </si>
  <si>
    <t>Toteutuneet kustannukset</t>
  </si>
  <si>
    <t>Maksaja</t>
  </si>
  <si>
    <t>Maakuntakirjaston osuus</t>
  </si>
  <si>
    <t>Kuntien osuus</t>
  </si>
  <si>
    <t>Paikanvuokra (50 %)</t>
  </si>
  <si>
    <t>JCDecaux Finland Oy</t>
  </si>
  <si>
    <t>Maakuntakirjasto</t>
  </si>
  <si>
    <t>Kunnat</t>
  </si>
  <si>
    <t>Lkm</t>
  </si>
  <si>
    <t>Bussimainokset, markkinointisopimus</t>
  </si>
  <si>
    <t>Bussimainokset, painatustyö</t>
  </si>
  <si>
    <t>Asiakaskutsut
(laskutus tilauslukumäärän mukaan)</t>
  </si>
  <si>
    <t>Osuus muista
kustannuksista asukaslukujen suhteessa</t>
  </si>
  <si>
    <t>Kirjamessujen asiakaskutsut</t>
  </si>
  <si>
    <t>Alv-%</t>
  </si>
  <si>
    <t>Alv-koodi</t>
  </si>
  <si>
    <t>M7</t>
  </si>
  <si>
    <t>á-hinta</t>
  </si>
  <si>
    <t>Alv</t>
  </si>
  <si>
    <t>Lukumäärä</t>
  </si>
  <si>
    <t>Kirjamessujen
 asikaskutsut</t>
  </si>
  <si>
    <t>Turku teki lisätilauksen näiden jälkeen 40 kpl</t>
  </si>
  <si>
    <t>Kustannukset yhteensä</t>
  </si>
  <si>
    <t>KIFI:n osuus</t>
  </si>
  <si>
    <t>Luentopalkkio Sirkka Heinonen</t>
  </si>
  <si>
    <t>Matkakulut Sirkka Heinonen</t>
  </si>
  <si>
    <t>Luentopalkkio Janne Kaijärvi</t>
  </si>
  <si>
    <t>Median muuttuva tuevaisuus?-miniseminaari</t>
  </si>
  <si>
    <t>Turun yliopisto</t>
  </si>
  <si>
    <t>Luentopalkkio ja matkakulut, Janne Kaijärvi</t>
  </si>
  <si>
    <t>Sähköliittymät</t>
  </si>
  <si>
    <t>Are Talotekniikka Oy</t>
  </si>
  <si>
    <t>Luentopalkkio, Sirkka Heinonen</t>
  </si>
  <si>
    <t>Luennoitsijan matkakulut, Sirkka Heinonen</t>
  </si>
  <si>
    <t>Kari Media Group Oy</t>
  </si>
  <si>
    <t>Janne Kaijärvi</t>
  </si>
  <si>
    <t>Kustannusten kohde</t>
  </si>
  <si>
    <t>Miniseminaari</t>
  </si>
  <si>
    <t>Kunnat ja KIFI (50 %)</t>
  </si>
  <si>
    <t>Asukasluvut</t>
  </si>
  <si>
    <t>Vaski</t>
  </si>
  <si>
    <t>Muu maakunta</t>
  </si>
  <si>
    <t>%</t>
  </si>
  <si>
    <t>Määrä</t>
  </si>
  <si>
    <t>Maakunta yht.</t>
  </si>
  <si>
    <t>Vaski yht.</t>
  </si>
  <si>
    <t>Muu maakunta yht.</t>
  </si>
  <si>
    <t>RTK-palvelu Oy</t>
  </si>
  <si>
    <t>Osuus muista
kuluista</t>
  </si>
  <si>
    <t>Kustannusten jyvitys Vaskeille (ei asiakaskutsuja)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</si>
</sst>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B]_-;\-* #,##0\ [$€-40B]_-;_-* &quot;-&quot;??\ [$€-40B]_-;_-@_-"/>
    <numFmt numFmtId="165" formatCode="_-* #,##0.00\ [$€]_-;\-* #,##0.00\ [$€]_-;_-* &quot;-&quot;??\ [$€]_-;_-@_-"/>
    <numFmt numFmtId="166" formatCode="_-* #,##0\ &quot;€&quot;_-;\-* #,##0\ &quot;€&quot;_-;_-* &quot;-&quot;??\ &quot;€&quot;_-;_-@_-"/>
    <numFmt numFmtId="167" formatCode="_-* #,##0\ _m_k_-;\-* #,##0\ _m_k_-;_-* &quot;-&quot;??\ _m_k_-;_-@_-"/>
    <numFmt numFmtId="168" formatCode="0.0\ %"/>
    <numFmt numFmtId="169" formatCode="_-* #,##0\ [$€-40B]_-;\-* #,##0\ [$€-40B]_-;_-* &quot;-&quot;?\ [$€-40B]_-;_-@_-"/>
    <numFmt numFmtId="170" formatCode="_-* #,##0.00\ _m_k_-;\-* #,##0.00\ _m_k_-;_-* &quot;-&quot;??\ _m_k_-;_-@_-"/>
    <numFmt numFmtId="171" formatCode="_-* #,##0.00\ [$€-40B]_-;\-* #,##0.00\ [$€-40B]_-;_-* &quot;-&quot;??\ [$€-40B]_-;_-@_-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44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3" fillId="0" borderId="0" applyNumberFormat="0" applyFont="0" applyFill="0" applyBorder="0" applyProtection="0">
      <alignment horizontal="left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7" borderId="8" applyNumberFormat="0" applyFont="0" applyAlignment="0" applyProtection="0"/>
    <xf numFmtId="0" fontId="23" fillId="1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3" fillId="0" borderId="0" applyNumberFormat="0" applyFont="0" applyFill="0" applyBorder="0" applyProtection="0">
      <alignment horizontal="right"/>
    </xf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9" fontId="2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1" applyFont="1"/>
    <xf numFmtId="14" fontId="3" fillId="0" borderId="0" xfId="1" applyNumberFormat="1" applyFont="1"/>
    <xf numFmtId="0" fontId="3" fillId="0" borderId="0" xfId="1" applyFont="1" applyAlignment="1">
      <alignment horizontal="left"/>
    </xf>
    <xf numFmtId="49" fontId="3" fillId="0" borderId="0" xfId="1" applyNumberFormat="1" applyFont="1" applyAlignment="1"/>
    <xf numFmtId="0" fontId="4" fillId="2" borderId="0" xfId="1" applyFont="1" applyFill="1"/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49" fontId="4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right"/>
    </xf>
    <xf numFmtId="164" fontId="4" fillId="3" borderId="0" xfId="1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left"/>
    </xf>
    <xf numFmtId="164" fontId="6" fillId="0" borderId="0" xfId="1" applyNumberFormat="1" applyFont="1" applyAlignment="1">
      <alignment horizontal="left"/>
    </xf>
    <xf numFmtId="164" fontId="3" fillId="0" borderId="1" xfId="1" applyNumberFormat="1" applyFont="1" applyBorder="1" applyAlignment="1">
      <alignment horizontal="left"/>
    </xf>
    <xf numFmtId="0" fontId="0" fillId="0" borderId="1" xfId="0" applyBorder="1"/>
    <xf numFmtId="166" fontId="0" fillId="0" borderId="0" xfId="60" applyNumberFormat="1" applyFont="1"/>
    <xf numFmtId="0" fontId="27" fillId="0" borderId="0" xfId="1" applyFont="1"/>
    <xf numFmtId="167" fontId="4" fillId="0" borderId="0" xfId="61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167" fontId="3" fillId="0" borderId="0" xfId="61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168" fontId="1" fillId="0" borderId="0" xfId="62" applyNumberFormat="1" applyFont="1" applyFill="1"/>
    <xf numFmtId="169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left"/>
    </xf>
    <xf numFmtId="0" fontId="29" fillId="0" borderId="0" xfId="50" applyFont="1"/>
    <xf numFmtId="0" fontId="29" fillId="0" borderId="0" xfId="50" applyFont="1" applyFill="1"/>
    <xf numFmtId="0" fontId="3" fillId="0" borderId="0" xfId="0" applyFont="1"/>
    <xf numFmtId="0" fontId="31" fillId="0" borderId="0" xfId="1" applyFont="1"/>
    <xf numFmtId="0" fontId="32" fillId="0" borderId="0" xfId="0" applyFont="1"/>
    <xf numFmtId="0" fontId="30" fillId="0" borderId="0" xfId="0" applyFont="1"/>
    <xf numFmtId="0" fontId="1" fillId="0" borderId="0" xfId="1"/>
    <xf numFmtId="0" fontId="28" fillId="0" borderId="0" xfId="1" applyFont="1"/>
    <xf numFmtId="0" fontId="1" fillId="0" borderId="0" xfId="1" applyAlignment="1">
      <alignment horizontal="center"/>
    </xf>
    <xf numFmtId="0" fontId="0" fillId="0" borderId="0" xfId="1" applyFont="1"/>
    <xf numFmtId="9" fontId="1" fillId="0" borderId="0" xfId="62" applyFont="1"/>
    <xf numFmtId="0" fontId="0" fillId="0" borderId="0" xfId="1" applyFont="1" applyAlignment="1">
      <alignment horizontal="center"/>
    </xf>
    <xf numFmtId="0" fontId="4" fillId="0" borderId="0" xfId="50" applyFont="1" applyBorder="1" applyAlignment="1">
      <alignment horizontal="left"/>
    </xf>
    <xf numFmtId="0" fontId="28" fillId="0" borderId="0" xfId="1" applyFont="1" applyAlignment="1">
      <alignment horizontal="right"/>
    </xf>
    <xf numFmtId="0" fontId="1" fillId="0" borderId="0" xfId="1" applyFont="1"/>
    <xf numFmtId="14" fontId="1" fillId="0" borderId="0" xfId="1" applyNumberFormat="1"/>
    <xf numFmtId="44" fontId="1" fillId="0" borderId="0" xfId="60"/>
    <xf numFmtId="1" fontId="1" fillId="0" borderId="0" xfId="60" applyNumberFormat="1"/>
    <xf numFmtId="44" fontId="1" fillId="0" borderId="0" xfId="60" applyFont="1"/>
    <xf numFmtId="44" fontId="1" fillId="0" borderId="0" xfId="2" applyNumberFormat="1" applyFont="1" applyAlignment="1">
      <alignment horizontal="center"/>
    </xf>
    <xf numFmtId="171" fontId="1" fillId="0" borderId="0" xfId="1" applyNumberFormat="1"/>
    <xf numFmtId="0" fontId="1" fillId="0" borderId="0" xfId="1" applyAlignment="1">
      <alignment horizontal="right"/>
    </xf>
    <xf numFmtId="0" fontId="28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28" fillId="0" borderId="0" xfId="1" applyFont="1" applyBorder="1" applyAlignment="1">
      <alignment wrapText="1"/>
    </xf>
    <xf numFmtId="0" fontId="28" fillId="0" borderId="0" xfId="1" applyFont="1" applyBorder="1" applyAlignment="1">
      <alignment horizontal="right"/>
    </xf>
    <xf numFmtId="0" fontId="1" fillId="0" borderId="0" xfId="1" applyFont="1" applyBorder="1"/>
    <xf numFmtId="164" fontId="3" fillId="0" borderId="0" xfId="1" applyNumberFormat="1" applyFont="1" applyBorder="1" applyAlignment="1">
      <alignment horizontal="left"/>
    </xf>
    <xf numFmtId="171" fontId="3" fillId="0" borderId="0" xfId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1" applyBorder="1"/>
    <xf numFmtId="0" fontId="0" fillId="0" borderId="0" xfId="1" applyFont="1" applyBorder="1"/>
    <xf numFmtId="171" fontId="3" fillId="0" borderId="0" xfId="1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1" fillId="0" borderId="1" xfId="1" applyFont="1" applyBorder="1"/>
    <xf numFmtId="0" fontId="3" fillId="0" borderId="1" xfId="0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164" fontId="4" fillId="0" borderId="0" xfId="1" applyNumberFormat="1" applyFont="1" applyBorder="1" applyAlignment="1">
      <alignment horizontal="left"/>
    </xf>
    <xf numFmtId="6" fontId="0" fillId="0" borderId="0" xfId="0" applyNumberFormat="1"/>
    <xf numFmtId="44" fontId="0" fillId="0" borderId="0" xfId="60" applyNumberFormat="1" applyFont="1"/>
    <xf numFmtId="14" fontId="0" fillId="0" borderId="0" xfId="0" applyNumberFormat="1"/>
    <xf numFmtId="44" fontId="0" fillId="0" borderId="1" xfId="60" applyNumberFormat="1" applyFont="1" applyBorder="1"/>
    <xf numFmtId="0" fontId="4" fillId="0" borderId="0" xfId="0" applyFont="1" applyFill="1" applyBorder="1" applyAlignment="1">
      <alignment horizontal="right"/>
    </xf>
    <xf numFmtId="44" fontId="28" fillId="0" borderId="0" xfId="60" applyNumberFormat="1" applyFont="1"/>
    <xf numFmtId="44" fontId="4" fillId="0" borderId="0" xfId="1" applyNumberFormat="1" applyFont="1" applyAlignment="1">
      <alignment horizontal="left"/>
    </xf>
    <xf numFmtId="44" fontId="4" fillId="0" borderId="0" xfId="60" applyFont="1" applyAlignment="1"/>
    <xf numFmtId="0" fontId="3" fillId="0" borderId="0" xfId="1" applyFont="1" applyBorder="1"/>
    <xf numFmtId="0" fontId="0" fillId="0" borderId="0" xfId="0" applyBorder="1"/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/>
    <xf numFmtId="166" fontId="22" fillId="0" borderId="0" xfId="60" applyNumberFormat="1" applyFont="1"/>
    <xf numFmtId="166" fontId="3" fillId="0" borderId="0" xfId="1" applyNumberFormat="1" applyFont="1" applyBorder="1" applyAlignment="1">
      <alignment horizontal="right"/>
    </xf>
    <xf numFmtId="166" fontId="3" fillId="0" borderId="0" xfId="60" applyNumberFormat="1" applyFont="1" applyBorder="1" applyAlignment="1">
      <alignment horizontal="right"/>
    </xf>
    <xf numFmtId="166" fontId="2" fillId="0" borderId="0" xfId="60" applyNumberFormat="1" applyFont="1" applyBorder="1" applyAlignment="1">
      <alignment horizontal="right"/>
    </xf>
    <xf numFmtId="166" fontId="22" fillId="0" borderId="1" xfId="60" applyNumberFormat="1" applyFont="1" applyBorder="1"/>
    <xf numFmtId="166" fontId="4" fillId="0" borderId="0" xfId="1" applyNumberFormat="1" applyFont="1" applyAlignment="1">
      <alignment horizontal="right"/>
    </xf>
    <xf numFmtId="167" fontId="4" fillId="0" borderId="0" xfId="61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168" fontId="28" fillId="0" borderId="0" xfId="62" applyNumberFormat="1" applyFont="1" applyFill="1"/>
    <xf numFmtId="169" fontId="4" fillId="0" borderId="0" xfId="1" applyNumberFormat="1" applyFont="1" applyAlignment="1">
      <alignment horizontal="right"/>
    </xf>
    <xf numFmtId="169" fontId="4" fillId="0" borderId="0" xfId="1" applyNumberFormat="1" applyFont="1" applyAlignment="1">
      <alignment horizontal="left"/>
    </xf>
    <xf numFmtId="44" fontId="4" fillId="0" borderId="0" xfId="60" applyFont="1" applyFill="1" applyBorder="1" applyAlignment="1">
      <alignment horizontal="center" wrapText="1"/>
    </xf>
    <xf numFmtId="166" fontId="3" fillId="0" borderId="0" xfId="60" applyNumberFormat="1" applyFont="1" applyAlignment="1"/>
    <xf numFmtId="166" fontId="4" fillId="0" borderId="0" xfId="60" applyNumberFormat="1" applyFont="1" applyAlignment="1"/>
    <xf numFmtId="164" fontId="6" fillId="0" borderId="1" xfId="1" applyNumberFormat="1" applyFont="1" applyBorder="1" applyAlignment="1">
      <alignment horizontal="left"/>
    </xf>
    <xf numFmtId="9" fontId="6" fillId="0" borderId="1" xfId="62" applyFont="1" applyBorder="1" applyAlignment="1">
      <alignment horizontal="right"/>
    </xf>
    <xf numFmtId="166" fontId="28" fillId="0" borderId="0" xfId="60" applyNumberFormat="1" applyFont="1"/>
    <xf numFmtId="0" fontId="0" fillId="0" borderId="0" xfId="0" applyFill="1" applyBorder="1"/>
    <xf numFmtId="164" fontId="3" fillId="0" borderId="0" xfId="1" applyNumberFormat="1" applyFont="1"/>
    <xf numFmtId="166" fontId="4" fillId="3" borderId="0" xfId="1" applyNumberFormat="1" applyFont="1" applyFill="1" applyAlignment="1">
      <alignment horizontal="left"/>
    </xf>
    <xf numFmtId="0" fontId="4" fillId="0" borderId="11" xfId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64" fontId="6" fillId="0" borderId="14" xfId="1" applyNumberFormat="1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9" fontId="6" fillId="0" borderId="0" xfId="62" applyFont="1" applyBorder="1" applyAlignment="1">
      <alignment horizontal="right"/>
    </xf>
    <xf numFmtId="164" fontId="6" fillId="0" borderId="15" xfId="1" applyNumberFormat="1" applyFont="1" applyBorder="1" applyAlignment="1">
      <alignment horizontal="left"/>
    </xf>
    <xf numFmtId="164" fontId="6" fillId="0" borderId="16" xfId="1" applyNumberFormat="1" applyFont="1" applyBorder="1" applyAlignment="1">
      <alignment horizontal="left"/>
    </xf>
    <xf numFmtId="164" fontId="6" fillId="0" borderId="17" xfId="1" applyNumberFormat="1" applyFont="1" applyBorder="1" applyAlignment="1">
      <alignment horizontal="left"/>
    </xf>
    <xf numFmtId="164" fontId="6" fillId="0" borderId="18" xfId="1" applyNumberFormat="1" applyFont="1" applyBorder="1" applyAlignment="1">
      <alignment horizontal="left"/>
    </xf>
    <xf numFmtId="164" fontId="6" fillId="0" borderId="19" xfId="1" applyNumberFormat="1" applyFont="1" applyBorder="1" applyAlignment="1">
      <alignment horizontal="left"/>
    </xf>
    <xf numFmtId="9" fontId="6" fillId="0" borderId="19" xfId="62" applyFont="1" applyBorder="1" applyAlignment="1">
      <alignment horizontal="right"/>
    </xf>
    <xf numFmtId="164" fontId="6" fillId="0" borderId="20" xfId="1" applyNumberFormat="1" applyFont="1" applyBorder="1" applyAlignment="1">
      <alignment horizontal="left"/>
    </xf>
    <xf numFmtId="0" fontId="4" fillId="0" borderId="13" xfId="1" applyFont="1" applyBorder="1" applyAlignment="1">
      <alignment horizontal="center" wrapText="1"/>
    </xf>
    <xf numFmtId="0" fontId="4" fillId="0" borderId="21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 wrapText="1"/>
    </xf>
  </cellXfs>
  <cellStyles count="67">
    <cellStyle name="20% - Accent1" xfId="4"/>
    <cellStyle name="20% - Accent1 2" xfId="5"/>
    <cellStyle name="20% - Accent2" xfId="6"/>
    <cellStyle name="20% - Accent3" xfId="7"/>
    <cellStyle name="20% - Accent4" xfId="8"/>
    <cellStyle name="20% - Accent4 2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uro" xfId="33"/>
    <cellStyle name="Euro 2" xfId="34"/>
    <cellStyle name="Euro 3" xfId="35"/>
    <cellStyle name="Explanatory Text" xfId="36"/>
    <cellStyle name="Good" xfId="37"/>
    <cellStyle name="HeaderColumn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2 2" xfId="48"/>
    <cellStyle name="Normaali 3" xfId="49"/>
    <cellStyle name="Normaali 4" xfId="50"/>
    <cellStyle name="Normaali 5" xfId="1"/>
    <cellStyle name="Normaali 6" xfId="64"/>
    <cellStyle name="Normaali 6 2" xfId="65"/>
    <cellStyle name="Note" xfId="51"/>
    <cellStyle name="Output" xfId="52"/>
    <cellStyle name="Pilkku" xfId="61" builtinId="3"/>
    <cellStyle name="Pilkku 2" xfId="63"/>
    <cellStyle name="Prosenttia" xfId="62" builtinId="5"/>
    <cellStyle name="Prosenttia 2" xfId="53"/>
    <cellStyle name="Prosenttia 3" xfId="2"/>
    <cellStyle name="Prosenttia 4" xfId="54"/>
    <cellStyle name="Prosenttia 5" xfId="66"/>
    <cellStyle name="Title" xfId="55"/>
    <cellStyle name="Total" xfId="56"/>
    <cellStyle name="ValueColumn" xfId="57"/>
    <cellStyle name="Valuutta" xfId="60" builtinId="4"/>
    <cellStyle name="Valuutta 2" xfId="58"/>
    <cellStyle name="Valuutta 3" xfId="3"/>
    <cellStyle name="Warning Text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zoomScale="80" zoomScaleNormal="80" workbookViewId="0">
      <selection activeCell="J76" sqref="J76"/>
    </sheetView>
  </sheetViews>
  <sheetFormatPr defaultRowHeight="12.75" x14ac:dyDescent="0.2"/>
  <cols>
    <col min="1" max="1" width="41" style="1" customWidth="1"/>
    <col min="2" max="2" width="17.7109375" style="6" customWidth="1"/>
    <col min="3" max="3" width="19.5703125" style="6" customWidth="1"/>
    <col min="4" max="4" width="21.28515625" style="6" customWidth="1"/>
    <col min="5" max="5" width="24.5703125" style="3" customWidth="1"/>
    <col min="6" max="6" width="23.5703125" style="4" customWidth="1"/>
    <col min="7" max="7" width="18" style="1" customWidth="1"/>
    <col min="8" max="8" width="31.140625" style="1" customWidth="1"/>
    <col min="9" max="9" width="21.5703125" style="1" bestFit="1" customWidth="1"/>
    <col min="10" max="10" width="17.7109375" style="1" bestFit="1" customWidth="1"/>
    <col min="11" max="11" width="13.5703125" style="1" bestFit="1" customWidth="1"/>
    <col min="12" max="16384" width="9.140625" style="1"/>
  </cols>
  <sheetData>
    <row r="1" spans="1:9" x14ac:dyDescent="0.2">
      <c r="B1" s="2">
        <v>41968</v>
      </c>
      <c r="C1" s="2"/>
    </row>
    <row r="2" spans="1:9" x14ac:dyDescent="0.2">
      <c r="A2" s="5" t="s">
        <v>8</v>
      </c>
      <c r="B2" s="1"/>
      <c r="C2" s="1"/>
      <c r="D2" s="1"/>
      <c r="I2" s="75"/>
    </row>
    <row r="3" spans="1:9" ht="18" x14ac:dyDescent="0.25">
      <c r="A3" s="5" t="s">
        <v>0</v>
      </c>
      <c r="B3" s="30" t="s">
        <v>55</v>
      </c>
      <c r="C3" s="1"/>
      <c r="D3" s="1"/>
      <c r="I3" s="75"/>
    </row>
    <row r="4" spans="1:9" ht="18" x14ac:dyDescent="0.25">
      <c r="A4" s="5" t="s">
        <v>9</v>
      </c>
      <c r="B4" s="1"/>
      <c r="C4" s="19"/>
      <c r="D4" s="1"/>
      <c r="I4" s="75"/>
    </row>
    <row r="5" spans="1:9" x14ac:dyDescent="0.2">
      <c r="A5" s="1" t="s">
        <v>7</v>
      </c>
      <c r="B5" s="1"/>
      <c r="C5" s="1"/>
      <c r="D5" s="1"/>
      <c r="I5" s="75"/>
    </row>
    <row r="6" spans="1:9" ht="14.25" x14ac:dyDescent="0.2">
      <c r="A6" s="1" t="s">
        <v>1</v>
      </c>
      <c r="I6" s="75"/>
    </row>
    <row r="7" spans="1:9" x14ac:dyDescent="0.2">
      <c r="A7" s="7"/>
      <c r="B7" s="8"/>
      <c r="C7" s="8"/>
      <c r="D7" s="8"/>
      <c r="E7" s="9"/>
      <c r="F7" s="10"/>
    </row>
    <row r="8" spans="1:9" ht="15" x14ac:dyDescent="0.25">
      <c r="A8" s="7" t="s">
        <v>91</v>
      </c>
      <c r="B8" s="27" t="s">
        <v>51</v>
      </c>
      <c r="C8" s="9" t="s">
        <v>56</v>
      </c>
      <c r="D8" s="28" t="s">
        <v>53</v>
      </c>
      <c r="E8" s="1"/>
      <c r="F8"/>
      <c r="G8"/>
    </row>
    <row r="9" spans="1:9" ht="15" x14ac:dyDescent="0.25">
      <c r="A9" s="7"/>
      <c r="B9" s="27"/>
      <c r="C9" s="9"/>
      <c r="D9" s="28"/>
      <c r="E9" s="1"/>
      <c r="F9"/>
      <c r="G9"/>
    </row>
    <row r="10" spans="1:9" ht="15" x14ac:dyDescent="0.25">
      <c r="A10" s="77" t="s">
        <v>2</v>
      </c>
      <c r="B10" s="27"/>
      <c r="C10" s="9"/>
      <c r="D10" s="28"/>
      <c r="E10" s="1"/>
      <c r="F10"/>
      <c r="G10"/>
    </row>
    <row r="11" spans="1:9" ht="15" x14ac:dyDescent="0.25">
      <c r="A11" t="s">
        <v>10</v>
      </c>
      <c r="B11" s="81">
        <v>100</v>
      </c>
      <c r="C11" t="s">
        <v>61</v>
      </c>
      <c r="D11" s="29" t="s">
        <v>54</v>
      </c>
      <c r="E11" s="1"/>
      <c r="F11" s="76"/>
      <c r="G11" s="76"/>
    </row>
    <row r="12" spans="1:9" ht="15" x14ac:dyDescent="0.25">
      <c r="A12" t="s">
        <v>59</v>
      </c>
      <c r="B12" s="81">
        <v>1512</v>
      </c>
      <c r="C12" t="s">
        <v>61</v>
      </c>
      <c r="D12" s="29" t="s">
        <v>54</v>
      </c>
      <c r="E12" s="1"/>
      <c r="F12" s="76"/>
      <c r="G12" s="76"/>
    </row>
    <row r="13" spans="1:9" ht="15" x14ac:dyDescent="0.25">
      <c r="A13" t="s">
        <v>59</v>
      </c>
      <c r="B13" s="81">
        <v>1512</v>
      </c>
      <c r="C13" t="s">
        <v>61</v>
      </c>
      <c r="D13" s="29" t="s">
        <v>54</v>
      </c>
      <c r="E13" s="1"/>
      <c r="F13" s="76"/>
      <c r="G13" s="76"/>
    </row>
    <row r="14" spans="1:9" x14ac:dyDescent="0.2">
      <c r="A14" s="75" t="s">
        <v>11</v>
      </c>
      <c r="B14" s="83">
        <v>200</v>
      </c>
      <c r="C14" t="s">
        <v>61</v>
      </c>
      <c r="D14" s="29"/>
      <c r="E14" s="1"/>
      <c r="F14" s="76"/>
      <c r="G14" s="76"/>
    </row>
    <row r="15" spans="1:9" x14ac:dyDescent="0.2">
      <c r="A15" s="76" t="s">
        <v>12</v>
      </c>
      <c r="B15" s="83">
        <v>85.56</v>
      </c>
      <c r="C15" t="s">
        <v>62</v>
      </c>
      <c r="D15" s="29" t="s">
        <v>102</v>
      </c>
      <c r="E15" s="1"/>
      <c r="F15" s="76"/>
      <c r="G15" s="76"/>
    </row>
    <row r="16" spans="1:9" x14ac:dyDescent="0.2">
      <c r="A16" s="75" t="s">
        <v>3</v>
      </c>
      <c r="B16" s="82">
        <v>1311</v>
      </c>
      <c r="C16" t="s">
        <v>62</v>
      </c>
      <c r="D16" s="29" t="s">
        <v>54</v>
      </c>
      <c r="E16" s="1"/>
      <c r="F16" s="76"/>
      <c r="G16" s="76"/>
    </row>
    <row r="17" spans="1:8" ht="15" x14ac:dyDescent="0.25">
      <c r="A17" t="s">
        <v>85</v>
      </c>
      <c r="B17" s="81">
        <v>260</v>
      </c>
      <c r="C17" t="s">
        <v>62</v>
      </c>
      <c r="D17" s="29" t="s">
        <v>86</v>
      </c>
      <c r="E17" s="1"/>
      <c r="F17" s="76"/>
      <c r="G17" s="98"/>
    </row>
    <row r="18" spans="1:8" ht="15" x14ac:dyDescent="0.25">
      <c r="A18" t="s">
        <v>85</v>
      </c>
      <c r="B18" s="81">
        <v>120</v>
      </c>
      <c r="C18" t="s">
        <v>62</v>
      </c>
      <c r="D18" s="29" t="s">
        <v>86</v>
      </c>
      <c r="E18" s="1"/>
      <c r="F18" s="76"/>
      <c r="G18" s="98"/>
    </row>
    <row r="19" spans="1:8" ht="15" x14ac:dyDescent="0.25">
      <c r="A19"/>
      <c r="B19" s="81"/>
      <c r="C19"/>
      <c r="D19" s="29"/>
      <c r="E19" s="1"/>
      <c r="F19" s="76"/>
      <c r="G19" s="98"/>
    </row>
    <row r="20" spans="1:8" x14ac:dyDescent="0.2">
      <c r="A20" s="7" t="s">
        <v>5</v>
      </c>
      <c r="B20" s="84"/>
      <c r="C20"/>
      <c r="D20" s="29"/>
      <c r="E20" s="1"/>
      <c r="F20" s="76"/>
      <c r="G20" s="98"/>
    </row>
    <row r="21" spans="1:8" ht="15" x14ac:dyDescent="0.25">
      <c r="A21" s="1" t="s">
        <v>46</v>
      </c>
      <c r="B21" s="81">
        <v>810</v>
      </c>
      <c r="C21" t="s">
        <v>62</v>
      </c>
      <c r="D21" s="29" t="s">
        <v>89</v>
      </c>
      <c r="E21" s="1"/>
      <c r="F21" s="76"/>
      <c r="G21" s="98"/>
    </row>
    <row r="22" spans="1:8" ht="15" x14ac:dyDescent="0.25">
      <c r="A22" s="75" t="s">
        <v>47</v>
      </c>
      <c r="B22" s="81">
        <v>1711.19</v>
      </c>
      <c r="C22" t="s">
        <v>62</v>
      </c>
      <c r="D22" s="29" t="s">
        <v>89</v>
      </c>
      <c r="E22" s="1"/>
      <c r="F22" s="76"/>
      <c r="G22" s="98"/>
    </row>
    <row r="23" spans="1:8" ht="15" x14ac:dyDescent="0.25">
      <c r="A23" s="75"/>
      <c r="B23" s="81"/>
      <c r="C23"/>
      <c r="D23" s="29"/>
      <c r="E23" s="1"/>
      <c r="F23" s="76"/>
      <c r="G23" s="98"/>
    </row>
    <row r="24" spans="1:8" ht="15" x14ac:dyDescent="0.25">
      <c r="A24" s="79" t="s">
        <v>92</v>
      </c>
      <c r="B24" s="81"/>
      <c r="C24"/>
      <c r="D24" s="29"/>
      <c r="E24" s="1"/>
      <c r="F24" s="76"/>
      <c r="G24" s="98"/>
    </row>
    <row r="25" spans="1:8" ht="15" x14ac:dyDescent="0.25">
      <c r="A25" t="s">
        <v>87</v>
      </c>
      <c r="B25" s="81">
        <v>1700</v>
      </c>
      <c r="C25" t="s">
        <v>93</v>
      </c>
      <c r="D25" s="29" t="s">
        <v>83</v>
      </c>
      <c r="E25" s="1"/>
      <c r="F25" s="76"/>
      <c r="G25" s="98"/>
    </row>
    <row r="26" spans="1:8" ht="15" x14ac:dyDescent="0.25">
      <c r="A26" t="s">
        <v>88</v>
      </c>
      <c r="B26" s="81">
        <v>41</v>
      </c>
      <c r="C26" t="s">
        <v>93</v>
      </c>
      <c r="D26" s="29" t="s">
        <v>83</v>
      </c>
      <c r="E26" s="1"/>
      <c r="F26" s="76"/>
      <c r="G26" s="76"/>
      <c r="H26" s="11"/>
    </row>
    <row r="27" spans="1:8" ht="15" x14ac:dyDescent="0.25">
      <c r="A27" t="s">
        <v>84</v>
      </c>
      <c r="B27" s="81">
        <v>400</v>
      </c>
      <c r="C27" t="s">
        <v>93</v>
      </c>
      <c r="D27" s="29" t="s">
        <v>90</v>
      </c>
      <c r="E27" s="1"/>
      <c r="F27" s="76"/>
      <c r="G27" s="76"/>
    </row>
    <row r="28" spans="1:8" ht="15" x14ac:dyDescent="0.25">
      <c r="A28"/>
      <c r="B28" s="81"/>
      <c r="C28"/>
      <c r="D28" s="29"/>
      <c r="E28" s="1"/>
      <c r="F28" s="76"/>
      <c r="G28" s="76"/>
    </row>
    <row r="29" spans="1:8" ht="15" x14ac:dyDescent="0.25">
      <c r="A29" s="78" t="s">
        <v>6</v>
      </c>
      <c r="B29" s="81"/>
      <c r="C29"/>
      <c r="D29" s="29"/>
      <c r="E29" s="1"/>
      <c r="F29" s="76"/>
      <c r="G29" s="76"/>
      <c r="H29" s="99"/>
    </row>
    <row r="30" spans="1:8" ht="15" x14ac:dyDescent="0.25">
      <c r="A30" t="s">
        <v>64</v>
      </c>
      <c r="B30" s="81">
        <v>1490.22</v>
      </c>
      <c r="C30" t="s">
        <v>62</v>
      </c>
      <c r="D30" s="29" t="s">
        <v>60</v>
      </c>
      <c r="E30" s="1"/>
      <c r="F30" s="76"/>
      <c r="G30" s="76"/>
    </row>
    <row r="31" spans="1:8" ht="15" x14ac:dyDescent="0.25">
      <c r="A31" s="17" t="s">
        <v>65</v>
      </c>
      <c r="B31" s="85">
        <v>1617.1</v>
      </c>
      <c r="C31" s="17" t="s">
        <v>62</v>
      </c>
      <c r="D31" s="80" t="s">
        <v>60</v>
      </c>
      <c r="E31" s="1"/>
      <c r="F31" s="76"/>
      <c r="G31" s="76"/>
    </row>
    <row r="32" spans="1:8" x14ac:dyDescent="0.2">
      <c r="A32" s="8" t="s">
        <v>4</v>
      </c>
      <c r="B32" s="86">
        <f>SUM(B11:B31)</f>
        <v>12870.07</v>
      </c>
      <c r="C32" s="73"/>
      <c r="D32" s="74"/>
      <c r="E32" s="1"/>
      <c r="F32" s="1"/>
    </row>
    <row r="33" spans="1:6" x14ac:dyDescent="0.2">
      <c r="A33" s="7"/>
      <c r="B33" s="8"/>
      <c r="C33" s="8"/>
      <c r="D33" s="8"/>
      <c r="E33" s="9"/>
      <c r="F33" s="10"/>
    </row>
    <row r="34" spans="1:6" x14ac:dyDescent="0.2">
      <c r="A34" s="12"/>
      <c r="B34" s="13"/>
      <c r="C34" s="13"/>
      <c r="D34" s="14"/>
    </row>
    <row r="35" spans="1:6" x14ac:dyDescent="0.2">
      <c r="A35" s="12" t="s">
        <v>57</v>
      </c>
      <c r="B35" s="14">
        <f>SUM(B11:B14)</f>
        <v>3324</v>
      </c>
      <c r="C35" s="13"/>
      <c r="D35" s="13"/>
    </row>
    <row r="36" spans="1:6" x14ac:dyDescent="0.2">
      <c r="A36" s="12" t="s">
        <v>78</v>
      </c>
      <c r="B36" s="100">
        <f>0.5*(B25+B26+B27)</f>
        <v>1070.5</v>
      </c>
      <c r="C36" s="13"/>
      <c r="D36" s="13"/>
    </row>
    <row r="37" spans="1:6" x14ac:dyDescent="0.2">
      <c r="A37" s="12" t="s">
        <v>58</v>
      </c>
      <c r="B37" s="14">
        <f>SUM(B15:B31)-B36</f>
        <v>8475.57</v>
      </c>
      <c r="C37" s="13"/>
      <c r="D37" s="13"/>
    </row>
    <row r="38" spans="1:6" x14ac:dyDescent="0.2">
      <c r="A38" s="15"/>
      <c r="B38" s="15"/>
      <c r="C38" s="15"/>
      <c r="D38" s="15"/>
    </row>
    <row r="40" spans="1:6" x14ac:dyDescent="0.2">
      <c r="A40" s="5" t="s">
        <v>45</v>
      </c>
    </row>
    <row r="41" spans="1:6" ht="56.25" customHeight="1" x14ac:dyDescent="0.2">
      <c r="A41" s="20" t="s">
        <v>13</v>
      </c>
      <c r="B41" s="21" t="s">
        <v>14</v>
      </c>
      <c r="C41" s="21" t="s">
        <v>15</v>
      </c>
      <c r="D41" s="21" t="s">
        <v>66</v>
      </c>
      <c r="E41" s="21" t="s">
        <v>67</v>
      </c>
      <c r="F41" s="92" t="s">
        <v>77</v>
      </c>
    </row>
    <row r="42" spans="1:6" ht="14.25" customHeight="1" x14ac:dyDescent="0.2">
      <c r="A42" s="22" t="s">
        <v>16</v>
      </c>
      <c r="B42" s="23">
        <v>3971</v>
      </c>
      <c r="C42" s="24">
        <f>B42/$B$71</f>
        <v>8.4681065219987372E-3</v>
      </c>
      <c r="D42" s="25">
        <f>'Kirjamessut asiakaskutsut'!C9</f>
        <v>15</v>
      </c>
      <c r="E42" s="26">
        <f>C42*$B$37</f>
        <v>71.772029594656829</v>
      </c>
      <c r="F42" s="93">
        <f>D42+E42</f>
        <v>86.772029594656829</v>
      </c>
    </row>
    <row r="43" spans="1:6" x14ac:dyDescent="0.2">
      <c r="A43" s="22" t="s">
        <v>17</v>
      </c>
      <c r="B43" s="23">
        <v>31363</v>
      </c>
      <c r="C43" s="24">
        <f t="shared" ref="C43:C71" si="0">B43/$B$71</f>
        <v>6.6881194875206856E-2</v>
      </c>
      <c r="D43" s="25">
        <f>'Kirjamessut asiakaskutsut'!C10</f>
        <v>400</v>
      </c>
      <c r="E43" s="26">
        <f t="shared" ref="E43:E69" si="1">C43*$B$37</f>
        <v>566.85624884845697</v>
      </c>
      <c r="F43" s="93">
        <f t="shared" ref="F43:F71" si="2">D43+E43</f>
        <v>966.85624884845697</v>
      </c>
    </row>
    <row r="44" spans="1:6" x14ac:dyDescent="0.2">
      <c r="A44" s="22" t="s">
        <v>18</v>
      </c>
      <c r="B44" s="23">
        <v>7075</v>
      </c>
      <c r="C44" s="24">
        <f t="shared" si="0"/>
        <v>1.5087346674173021E-2</v>
      </c>
      <c r="D44" s="25">
        <f>'Kirjamessut asiakaskutsut'!C11</f>
        <v>0</v>
      </c>
      <c r="E44" s="26">
        <f t="shared" si="1"/>
        <v>127.87386285122062</v>
      </c>
      <c r="F44" s="93">
        <f t="shared" si="2"/>
        <v>127.87386285122062</v>
      </c>
    </row>
    <row r="45" spans="1:6" x14ac:dyDescent="0.2">
      <c r="A45" s="22" t="s">
        <v>19</v>
      </c>
      <c r="B45" s="23">
        <v>2450</v>
      </c>
      <c r="C45" s="24">
        <f t="shared" si="0"/>
        <v>5.2245935479468411E-3</v>
      </c>
      <c r="D45" s="25">
        <f>'Kirjamessut asiakaskutsut'!C12</f>
        <v>10</v>
      </c>
      <c r="E45" s="26">
        <f t="shared" si="1"/>
        <v>44.281408337171804</v>
      </c>
      <c r="F45" s="93">
        <f t="shared" si="2"/>
        <v>54.281408337171804</v>
      </c>
    </row>
    <row r="46" spans="1:6" x14ac:dyDescent="0.2">
      <c r="A46" s="22" t="s">
        <v>20</v>
      </c>
      <c r="B46" s="23">
        <v>889</v>
      </c>
      <c r="C46" s="24">
        <f t="shared" si="0"/>
        <v>1.895781087397854E-3</v>
      </c>
      <c r="D46" s="25">
        <f>'Kirjamessut asiakaskutsut'!C13</f>
        <v>0</v>
      </c>
      <c r="E46" s="26">
        <f t="shared" si="1"/>
        <v>16.067825310916628</v>
      </c>
      <c r="F46" s="93">
        <f t="shared" si="2"/>
        <v>16.067825310916628</v>
      </c>
    </row>
    <row r="47" spans="1:6" x14ac:dyDescent="0.2">
      <c r="A47" s="22" t="s">
        <v>21</v>
      </c>
      <c r="B47" s="23">
        <v>8460</v>
      </c>
      <c r="C47" s="24">
        <f t="shared" si="0"/>
        <v>1.8040841394134807E-2</v>
      </c>
      <c r="D47" s="25">
        <f>'Kirjamessut asiakaskutsut'!C14</f>
        <v>125</v>
      </c>
      <c r="E47" s="26">
        <f t="shared" si="1"/>
        <v>152.90641409488714</v>
      </c>
      <c r="F47" s="93">
        <f t="shared" si="2"/>
        <v>277.90641409488717</v>
      </c>
    </row>
    <row r="48" spans="1:6" x14ac:dyDescent="0.2">
      <c r="A48" s="22" t="s">
        <v>22</v>
      </c>
      <c r="B48" s="23">
        <v>17023</v>
      </c>
      <c r="C48" s="24">
        <f t="shared" si="0"/>
        <v>3.6301328965999621E-2</v>
      </c>
      <c r="D48" s="25">
        <f>'Kirjamessut asiakaskutsut'!C15</f>
        <v>200</v>
      </c>
      <c r="E48" s="26">
        <f t="shared" si="1"/>
        <v>307.67445474435738</v>
      </c>
      <c r="F48" s="93">
        <f t="shared" si="2"/>
        <v>507.67445474435738</v>
      </c>
    </row>
    <row r="49" spans="1:6" x14ac:dyDescent="0.2">
      <c r="A49" s="22" t="s">
        <v>23</v>
      </c>
      <c r="B49" s="23">
        <v>16737</v>
      </c>
      <c r="C49" s="24">
        <f t="shared" si="0"/>
        <v>3.5691437637545419E-2</v>
      </c>
      <c r="D49" s="25">
        <f>'Kirjamessut asiakaskutsut'!C16</f>
        <v>60</v>
      </c>
      <c r="E49" s="26">
        <f t="shared" si="1"/>
        <v>302.50527809765083</v>
      </c>
      <c r="F49" s="93">
        <f t="shared" si="2"/>
        <v>362.50527809765083</v>
      </c>
    </row>
    <row r="50" spans="1:6" x14ac:dyDescent="0.2">
      <c r="A50" s="22" t="s">
        <v>24</v>
      </c>
      <c r="B50" s="23">
        <v>2017</v>
      </c>
      <c r="C50" s="24">
        <f t="shared" si="0"/>
        <v>4.3012266066158279E-3</v>
      </c>
      <c r="D50" s="25">
        <f>'Kirjamessut asiakaskutsut'!C17</f>
        <v>60</v>
      </c>
      <c r="E50" s="26">
        <f t="shared" si="1"/>
        <v>36.45534719023491</v>
      </c>
      <c r="F50" s="93">
        <f t="shared" si="2"/>
        <v>96.455347190234903</v>
      </c>
    </row>
    <row r="51" spans="1:6" x14ac:dyDescent="0.2">
      <c r="A51" s="22" t="s">
        <v>25</v>
      </c>
      <c r="B51" s="23">
        <v>9671</v>
      </c>
      <c r="C51" s="24">
        <f t="shared" si="0"/>
        <v>2.0623283347834247E-2</v>
      </c>
      <c r="D51" s="25">
        <f>'Kirjamessut asiakaskutsut'!C18</f>
        <v>200</v>
      </c>
      <c r="E51" s="26">
        <f t="shared" si="1"/>
        <v>174.79408164440349</v>
      </c>
      <c r="F51" s="93">
        <f t="shared" si="2"/>
        <v>374.79408164440349</v>
      </c>
    </row>
    <row r="52" spans="1:6" x14ac:dyDescent="0.2">
      <c r="A52" s="22" t="s">
        <v>26</v>
      </c>
      <c r="B52" s="23">
        <v>7978</v>
      </c>
      <c r="C52" s="24">
        <f t="shared" si="0"/>
        <v>1.7012982581844856E-2</v>
      </c>
      <c r="D52" s="25">
        <f>'Kirjamessut asiakaskutsut'!C19</f>
        <v>175</v>
      </c>
      <c r="E52" s="26">
        <f t="shared" si="1"/>
        <v>144.19472478120682</v>
      </c>
      <c r="F52" s="93">
        <f t="shared" si="2"/>
        <v>319.19472478120679</v>
      </c>
    </row>
    <row r="53" spans="1:6" x14ac:dyDescent="0.2">
      <c r="A53" s="22" t="s">
        <v>27</v>
      </c>
      <c r="B53" s="23">
        <v>18824</v>
      </c>
      <c r="C53" s="24">
        <f t="shared" si="0"/>
        <v>4.0141938345531161E-2</v>
      </c>
      <c r="D53" s="25">
        <f>'Kirjamessut asiakaskutsut'!C20</f>
        <v>410</v>
      </c>
      <c r="E53" s="26">
        <f t="shared" si="1"/>
        <v>340.22580838323353</v>
      </c>
      <c r="F53" s="93">
        <f t="shared" si="2"/>
        <v>750.22580838323347</v>
      </c>
    </row>
    <row r="54" spans="1:6" x14ac:dyDescent="0.2">
      <c r="A54" s="22" t="s">
        <v>28</v>
      </c>
      <c r="B54" s="23">
        <v>4846</v>
      </c>
      <c r="C54" s="24">
        <f t="shared" si="0"/>
        <v>1.0334032789122609E-2</v>
      </c>
      <c r="D54" s="25">
        <f>'Kirjamessut asiakaskutsut'!C21</f>
        <v>50</v>
      </c>
      <c r="E54" s="26">
        <f t="shared" si="1"/>
        <v>87.586818286503913</v>
      </c>
      <c r="F54" s="93">
        <f t="shared" si="2"/>
        <v>137.5868182865039</v>
      </c>
    </row>
    <row r="55" spans="1:6" x14ac:dyDescent="0.2">
      <c r="A55" s="22" t="s">
        <v>29</v>
      </c>
      <c r="B55" s="23">
        <v>1434</v>
      </c>
      <c r="C55" s="24">
        <f t="shared" si="0"/>
        <v>3.0579865909207225E-3</v>
      </c>
      <c r="D55" s="25">
        <f>'Kirjamessut asiakaskutsut'!C22</f>
        <v>0</v>
      </c>
      <c r="E55" s="26">
        <f t="shared" si="1"/>
        <v>25.918179410409948</v>
      </c>
      <c r="F55" s="93">
        <f t="shared" si="2"/>
        <v>25.918179410409948</v>
      </c>
    </row>
    <row r="56" spans="1:6" x14ac:dyDescent="0.2">
      <c r="A56" s="22" t="s">
        <v>30</v>
      </c>
      <c r="B56" s="23">
        <v>10591</v>
      </c>
      <c r="C56" s="24">
        <f t="shared" si="0"/>
        <v>2.2585171537267346E-2</v>
      </c>
      <c r="D56" s="25">
        <f>'Kirjamessut asiakaskutsut'!C23</f>
        <v>100</v>
      </c>
      <c r="E56" s="26">
        <f t="shared" si="1"/>
        <v>191.422202326117</v>
      </c>
      <c r="F56" s="93">
        <f t="shared" si="2"/>
        <v>291.42220232611703</v>
      </c>
    </row>
    <row r="57" spans="1:6" x14ac:dyDescent="0.2">
      <c r="A57" s="22" t="s">
        <v>31</v>
      </c>
      <c r="B57" s="23">
        <v>15561</v>
      </c>
      <c r="C57" s="24">
        <f t="shared" si="0"/>
        <v>3.3183632734530941E-2</v>
      </c>
      <c r="D57" s="25">
        <f>'Kirjamessut asiakaskutsut'!C24</f>
        <v>0</v>
      </c>
      <c r="E57" s="26">
        <f t="shared" si="1"/>
        <v>281.25020209580839</v>
      </c>
      <c r="F57" s="93">
        <f t="shared" si="2"/>
        <v>281.25020209580839</v>
      </c>
    </row>
    <row r="58" spans="1:6" x14ac:dyDescent="0.2">
      <c r="A58" s="22" t="s">
        <v>32</v>
      </c>
      <c r="B58" s="23">
        <v>2199</v>
      </c>
      <c r="C58" s="24">
        <f t="shared" si="0"/>
        <v>4.6893392701775937E-3</v>
      </c>
      <c r="D58" s="25">
        <f>'Kirjamessut asiakaskutsut'!C25</f>
        <v>0</v>
      </c>
      <c r="E58" s="26">
        <f t="shared" si="1"/>
        <v>39.744823238139105</v>
      </c>
      <c r="F58" s="93">
        <f t="shared" si="2"/>
        <v>39.744823238139105</v>
      </c>
    </row>
    <row r="59" spans="1:6" x14ac:dyDescent="0.2">
      <c r="A59" s="22" t="s">
        <v>33</v>
      </c>
      <c r="B59" s="23">
        <v>8569</v>
      </c>
      <c r="C59" s="24">
        <f t="shared" si="0"/>
        <v>1.827328249483938E-2</v>
      </c>
      <c r="D59" s="25">
        <f>'Kirjamessut asiakaskutsut'!C26</f>
        <v>135</v>
      </c>
      <c r="E59" s="26">
        <f t="shared" si="1"/>
        <v>154.87648491478581</v>
      </c>
      <c r="F59" s="93">
        <f t="shared" si="2"/>
        <v>289.87648491478581</v>
      </c>
    </row>
    <row r="60" spans="1:6" x14ac:dyDescent="0.2">
      <c r="A60" s="22" t="s">
        <v>34</v>
      </c>
      <c r="B60" s="23">
        <v>24562</v>
      </c>
      <c r="C60" s="24">
        <f t="shared" si="0"/>
        <v>5.2378149683538905E-2</v>
      </c>
      <c r="D60" s="25">
        <f>'Kirjamessut asiakaskutsut'!C27</f>
        <v>250</v>
      </c>
      <c r="E60" s="26">
        <f t="shared" si="1"/>
        <v>443.93467411331181</v>
      </c>
      <c r="F60" s="93">
        <f t="shared" si="2"/>
        <v>693.93467411331176</v>
      </c>
    </row>
    <row r="61" spans="1:6" x14ac:dyDescent="0.2">
      <c r="A61" s="22" t="s">
        <v>35</v>
      </c>
      <c r="B61" s="23">
        <v>5907</v>
      </c>
      <c r="C61" s="24">
        <f t="shared" si="0"/>
        <v>1.2596601668457956E-2</v>
      </c>
      <c r="D61" s="25">
        <f>'Kirjamessut asiakaskutsut'!C28</f>
        <v>75</v>
      </c>
      <c r="E61" s="26">
        <f t="shared" si="1"/>
        <v>106.7633792031322</v>
      </c>
      <c r="F61" s="93">
        <f t="shared" si="2"/>
        <v>181.76337920313222</v>
      </c>
    </row>
    <row r="62" spans="1:6" x14ac:dyDescent="0.2">
      <c r="A62" s="22" t="s">
        <v>36</v>
      </c>
      <c r="B62" s="23">
        <v>54858</v>
      </c>
      <c r="C62" s="24">
        <f t="shared" si="0"/>
        <v>0.11698398075643585</v>
      </c>
      <c r="D62" s="25">
        <f>'Kirjamessut asiakaskutsut'!C29</f>
        <v>250</v>
      </c>
      <c r="E62" s="26">
        <f t="shared" si="1"/>
        <v>991.50591777982493</v>
      </c>
      <c r="F62" s="93">
        <f t="shared" si="2"/>
        <v>1241.5059177798248</v>
      </c>
    </row>
    <row r="63" spans="1:6" x14ac:dyDescent="0.2">
      <c r="A63" s="22" t="s">
        <v>37</v>
      </c>
      <c r="B63" s="23">
        <v>3033</v>
      </c>
      <c r="C63" s="24">
        <f t="shared" si="0"/>
        <v>6.4678335636419466E-3</v>
      </c>
      <c r="D63" s="25">
        <f>'Kirjamessut asiakaskutsut'!C30</f>
        <v>150</v>
      </c>
      <c r="E63" s="26">
        <f t="shared" si="1"/>
        <v>54.818576116996773</v>
      </c>
      <c r="F63" s="93">
        <f t="shared" si="2"/>
        <v>204.81857611699678</v>
      </c>
    </row>
    <row r="64" spans="1:6" x14ac:dyDescent="0.2">
      <c r="A64" s="22" t="s">
        <v>38</v>
      </c>
      <c r="B64" s="23">
        <v>9229</v>
      </c>
      <c r="C64" s="24">
        <f t="shared" si="0"/>
        <v>1.9680724022041386E-2</v>
      </c>
      <c r="D64" s="25">
        <f>'Kirjamessut asiakaskutsut'!C31</f>
        <v>50</v>
      </c>
      <c r="E64" s="26">
        <f t="shared" si="1"/>
        <v>166.80535409949331</v>
      </c>
      <c r="F64" s="93">
        <f t="shared" si="2"/>
        <v>216.80535409949331</v>
      </c>
    </row>
    <row r="65" spans="1:6" x14ac:dyDescent="0.2">
      <c r="A65" s="22" t="s">
        <v>39</v>
      </c>
      <c r="B65" s="23">
        <v>1682</v>
      </c>
      <c r="C65" s="24">
        <f t="shared" si="0"/>
        <v>3.5868434072026888E-3</v>
      </c>
      <c r="D65" s="25">
        <f>'Kirjamessut asiakaskutsut'!C32</f>
        <v>100</v>
      </c>
      <c r="E65" s="26">
        <f t="shared" si="1"/>
        <v>30.400542376784891</v>
      </c>
      <c r="F65" s="93">
        <f t="shared" si="2"/>
        <v>130.4005423767849</v>
      </c>
    </row>
    <row r="66" spans="1:6" x14ac:dyDescent="0.2">
      <c r="A66" s="22" t="s">
        <v>40</v>
      </c>
      <c r="B66" s="23">
        <v>1959</v>
      </c>
      <c r="C66" s="24">
        <f t="shared" si="0"/>
        <v>4.1775423511950455E-3</v>
      </c>
      <c r="D66" s="25">
        <f>'Kirjamessut asiakaskutsut'!C33</f>
        <v>0</v>
      </c>
      <c r="E66" s="26">
        <f t="shared" si="1"/>
        <v>35.40705262551819</v>
      </c>
      <c r="F66" s="93">
        <f t="shared" si="2"/>
        <v>35.40705262551819</v>
      </c>
    </row>
    <row r="67" spans="1:6" x14ac:dyDescent="0.2">
      <c r="A67" s="22" t="s">
        <v>41</v>
      </c>
      <c r="B67" s="23">
        <v>180225</v>
      </c>
      <c r="C67" s="24">
        <f t="shared" si="0"/>
        <v>0.38432749884845691</v>
      </c>
      <c r="D67" s="25">
        <f>'Kirjamessut asiakaskutsut'!C34</f>
        <v>1660</v>
      </c>
      <c r="E67" s="26">
        <f t="shared" si="1"/>
        <v>3257.3946194150158</v>
      </c>
      <c r="F67" s="93">
        <f t="shared" si="2"/>
        <v>4917.3946194150158</v>
      </c>
    </row>
    <row r="68" spans="1:6" x14ac:dyDescent="0.2">
      <c r="A68" s="22" t="s">
        <v>42</v>
      </c>
      <c r="B68" s="23">
        <v>15499</v>
      </c>
      <c r="C68" s="24">
        <f t="shared" si="0"/>
        <v>3.3051418530460445E-2</v>
      </c>
      <c r="D68" s="25">
        <f>'Kirjamessut asiakaskutsut'!C35</f>
        <v>125</v>
      </c>
      <c r="E68" s="26">
        <f t="shared" si="1"/>
        <v>280.1296113542146</v>
      </c>
      <c r="F68" s="93">
        <f t="shared" si="2"/>
        <v>405.1296113542146</v>
      </c>
    </row>
    <row r="69" spans="1:6" x14ac:dyDescent="0.2">
      <c r="A69" s="22" t="s">
        <v>43</v>
      </c>
      <c r="B69" s="23">
        <v>2324</v>
      </c>
      <c r="C69" s="24">
        <f t="shared" si="0"/>
        <v>4.955900165481004E-3</v>
      </c>
      <c r="D69" s="25">
        <f>'Kirjamessut asiakaskutsut'!C36</f>
        <v>100</v>
      </c>
      <c r="E69" s="26">
        <f t="shared" si="1"/>
        <v>42.004078765545835</v>
      </c>
      <c r="F69" s="93">
        <f t="shared" si="2"/>
        <v>142.00407876554584</v>
      </c>
    </row>
    <row r="70" spans="1:6" x14ac:dyDescent="0.2">
      <c r="A70" s="22"/>
      <c r="B70" s="23"/>
      <c r="C70" s="24"/>
      <c r="D70" s="25"/>
      <c r="E70" s="26"/>
      <c r="F70" s="93"/>
    </row>
    <row r="71" spans="1:6" x14ac:dyDescent="0.2">
      <c r="A71" s="87" t="s">
        <v>44</v>
      </c>
      <c r="B71" s="88">
        <f t="shared" ref="B71" si="3">SUBTOTAL(9,B42:B69)</f>
        <v>468936</v>
      </c>
      <c r="C71" s="89">
        <f t="shared" si="0"/>
        <v>1</v>
      </c>
      <c r="D71" s="90">
        <f>SUM(D42:D69)</f>
        <v>4700</v>
      </c>
      <c r="E71" s="91">
        <f>SUM(E42:E69)</f>
        <v>8475.57</v>
      </c>
      <c r="F71" s="94">
        <f t="shared" si="2"/>
        <v>13175.57</v>
      </c>
    </row>
    <row r="72" spans="1:6" x14ac:dyDescent="0.2">
      <c r="E72" s="26"/>
    </row>
    <row r="73" spans="1:6" ht="13.5" thickBot="1" x14ac:dyDescent="0.25"/>
    <row r="74" spans="1:6" ht="26.25" thickBot="1" x14ac:dyDescent="0.25">
      <c r="A74" s="115" t="s">
        <v>94</v>
      </c>
      <c r="B74" s="116" t="s">
        <v>98</v>
      </c>
      <c r="C74" s="117" t="s">
        <v>97</v>
      </c>
      <c r="D74" s="118" t="s">
        <v>103</v>
      </c>
    </row>
    <row r="75" spans="1:6" x14ac:dyDescent="0.2">
      <c r="A75" s="104" t="s">
        <v>95</v>
      </c>
      <c r="B75" s="105">
        <v>345076</v>
      </c>
      <c r="C75" s="106">
        <f>B75/B77</f>
        <v>0.73587014006175688</v>
      </c>
      <c r="D75" s="107">
        <f>C75*E71</f>
        <v>6236.9188830032244</v>
      </c>
    </row>
    <row r="76" spans="1:6" x14ac:dyDescent="0.2">
      <c r="A76" s="108" t="s">
        <v>96</v>
      </c>
      <c r="B76" s="95">
        <v>123860</v>
      </c>
      <c r="C76" s="96">
        <f>B76/B77</f>
        <v>0.26412985993824317</v>
      </c>
      <c r="D76" s="109">
        <f>C76*E71</f>
        <v>2238.6511169967757</v>
      </c>
    </row>
    <row r="77" spans="1:6" ht="13.5" thickBot="1" x14ac:dyDescent="0.25">
      <c r="A77" s="110" t="s">
        <v>99</v>
      </c>
      <c r="B77" s="111">
        <v>468936</v>
      </c>
      <c r="C77" s="112"/>
      <c r="D77" s="113">
        <f>SUM(D75:D76)</f>
        <v>8475.57</v>
      </c>
    </row>
    <row r="78" spans="1:6" x14ac:dyDescent="0.2">
      <c r="A78" s="15"/>
      <c r="B78" s="15"/>
      <c r="C78" s="15"/>
      <c r="D78" s="15"/>
    </row>
  </sheetData>
  <pageMargins left="0.7" right="0.7" top="0.75" bottom="0.75" header="0.3" footer="0.3"/>
  <pageSetup paperSize="9" scale="53" orientation="landscape" r:id="rId1"/>
  <rowBreaks count="1" manualBreakCount="1">
    <brk id="38" max="16383" man="1"/>
  </rowBreaks>
  <ignoredErrors>
    <ignoredError sqref="B35 B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="80" zoomScaleNormal="80" workbookViewId="0">
      <selection activeCell="H59" sqref="H59"/>
    </sheetView>
  </sheetViews>
  <sheetFormatPr defaultRowHeight="12.75" x14ac:dyDescent="0.2"/>
  <cols>
    <col min="1" max="1" width="41" style="1" customWidth="1"/>
    <col min="2" max="2" width="17.7109375" style="6" customWidth="1"/>
    <col min="3" max="3" width="19.5703125" style="6" customWidth="1"/>
    <col min="4" max="4" width="21.28515625" style="6" customWidth="1"/>
    <col min="5" max="5" width="24.5703125" style="3" customWidth="1"/>
    <col min="6" max="6" width="23.5703125" style="4" customWidth="1"/>
    <col min="7" max="7" width="18" style="1" customWidth="1"/>
    <col min="8" max="8" width="31.140625" style="1" customWidth="1"/>
    <col min="9" max="9" width="21.5703125" style="1" bestFit="1" customWidth="1"/>
    <col min="10" max="10" width="17.7109375" style="1" bestFit="1" customWidth="1"/>
    <col min="11" max="11" width="13.5703125" style="1" bestFit="1" customWidth="1"/>
    <col min="12" max="16384" width="9.140625" style="1"/>
  </cols>
  <sheetData>
    <row r="1" spans="1:9" x14ac:dyDescent="0.2">
      <c r="B1" s="2">
        <v>41968</v>
      </c>
      <c r="C1" s="2"/>
    </row>
    <row r="2" spans="1:9" x14ac:dyDescent="0.2">
      <c r="A2" s="5" t="s">
        <v>8</v>
      </c>
      <c r="B2" s="1"/>
      <c r="C2" s="1"/>
      <c r="D2" s="1"/>
      <c r="I2" s="75"/>
    </row>
    <row r="3" spans="1:9" ht="18" x14ac:dyDescent="0.25">
      <c r="A3" s="5" t="s">
        <v>0</v>
      </c>
      <c r="B3" s="30" t="s">
        <v>55</v>
      </c>
      <c r="C3" s="1"/>
      <c r="D3" s="1"/>
      <c r="I3" s="75"/>
    </row>
    <row r="4" spans="1:9" ht="18" x14ac:dyDescent="0.25">
      <c r="A4" s="5" t="s">
        <v>9</v>
      </c>
      <c r="B4" s="1"/>
      <c r="C4" s="19"/>
      <c r="D4" s="1"/>
      <c r="I4" s="75"/>
    </row>
    <row r="5" spans="1:9" x14ac:dyDescent="0.2">
      <c r="A5" s="1" t="s">
        <v>7</v>
      </c>
      <c r="B5" s="1"/>
      <c r="C5" s="1"/>
      <c r="D5" s="1"/>
      <c r="I5" s="75"/>
    </row>
    <row r="6" spans="1:9" ht="14.25" x14ac:dyDescent="0.2">
      <c r="A6" s="1" t="s">
        <v>1</v>
      </c>
      <c r="I6" s="75"/>
    </row>
    <row r="7" spans="1:9" x14ac:dyDescent="0.2">
      <c r="A7" s="7"/>
      <c r="B7" s="8"/>
      <c r="C7" s="8"/>
      <c r="D7" s="8"/>
      <c r="E7" s="9"/>
      <c r="F7" s="10"/>
    </row>
    <row r="8" spans="1:9" ht="15" x14ac:dyDescent="0.25">
      <c r="A8" s="7" t="s">
        <v>91</v>
      </c>
      <c r="B8" s="27" t="s">
        <v>51</v>
      </c>
      <c r="C8" s="9" t="s">
        <v>56</v>
      </c>
      <c r="D8" s="28" t="s">
        <v>53</v>
      </c>
      <c r="E8" s="1"/>
      <c r="F8"/>
      <c r="G8"/>
    </row>
    <row r="9" spans="1:9" ht="15" x14ac:dyDescent="0.25">
      <c r="A9" s="7"/>
      <c r="B9" s="27"/>
      <c r="C9" s="9"/>
      <c r="D9" s="28"/>
      <c r="E9" s="1"/>
      <c r="F9"/>
      <c r="G9"/>
    </row>
    <row r="10" spans="1:9" ht="15" x14ac:dyDescent="0.25">
      <c r="A10" s="77" t="s">
        <v>2</v>
      </c>
      <c r="B10" s="27"/>
      <c r="C10" s="9"/>
      <c r="D10" s="28"/>
      <c r="E10" s="1"/>
      <c r="F10"/>
      <c r="G10"/>
    </row>
    <row r="11" spans="1:9" ht="15" x14ac:dyDescent="0.25">
      <c r="A11" t="s">
        <v>10</v>
      </c>
      <c r="B11" s="81">
        <v>100</v>
      </c>
      <c r="C11" t="s">
        <v>61</v>
      </c>
      <c r="D11" s="29" t="s">
        <v>54</v>
      </c>
      <c r="E11" s="1"/>
      <c r="F11" s="76"/>
      <c r="G11" s="76"/>
    </row>
    <row r="12" spans="1:9" ht="15" x14ac:dyDescent="0.25">
      <c r="A12" t="s">
        <v>59</v>
      </c>
      <c r="B12" s="81">
        <v>1512</v>
      </c>
      <c r="C12" t="s">
        <v>61</v>
      </c>
      <c r="D12" s="29" t="s">
        <v>54</v>
      </c>
      <c r="E12" s="1"/>
      <c r="F12" s="76"/>
      <c r="G12" s="76"/>
    </row>
    <row r="13" spans="1:9" ht="15" x14ac:dyDescent="0.25">
      <c r="A13" t="s">
        <v>59</v>
      </c>
      <c r="B13" s="81">
        <v>1512</v>
      </c>
      <c r="C13" t="s">
        <v>61</v>
      </c>
      <c r="D13" s="29" t="s">
        <v>54</v>
      </c>
      <c r="E13" s="1"/>
      <c r="F13" s="76"/>
      <c r="G13" s="76"/>
    </row>
    <row r="14" spans="1:9" x14ac:dyDescent="0.2">
      <c r="A14" s="75" t="s">
        <v>11</v>
      </c>
      <c r="B14" s="83">
        <v>200</v>
      </c>
      <c r="C14" t="s">
        <v>61</v>
      </c>
      <c r="D14" s="29"/>
      <c r="E14" s="1"/>
      <c r="F14" s="76"/>
      <c r="G14" s="76"/>
    </row>
    <row r="15" spans="1:9" x14ac:dyDescent="0.2">
      <c r="A15" s="76" t="s">
        <v>12</v>
      </c>
      <c r="B15" s="83">
        <v>85.56</v>
      </c>
      <c r="C15" t="s">
        <v>62</v>
      </c>
      <c r="D15" s="29" t="s">
        <v>102</v>
      </c>
      <c r="E15" s="1"/>
      <c r="F15" s="76"/>
      <c r="G15" s="76"/>
    </row>
    <row r="16" spans="1:9" x14ac:dyDescent="0.2">
      <c r="A16" s="75" t="s">
        <v>3</v>
      </c>
      <c r="B16" s="82">
        <v>1311</v>
      </c>
      <c r="C16" t="s">
        <v>62</v>
      </c>
      <c r="D16" s="29" t="s">
        <v>54</v>
      </c>
      <c r="E16" s="1"/>
      <c r="F16" s="76"/>
      <c r="G16" s="76"/>
    </row>
    <row r="17" spans="1:8" ht="15" x14ac:dyDescent="0.25">
      <c r="A17" t="s">
        <v>85</v>
      </c>
      <c r="B17" s="81">
        <v>260</v>
      </c>
      <c r="C17" t="s">
        <v>62</v>
      </c>
      <c r="D17" s="29" t="s">
        <v>86</v>
      </c>
      <c r="E17" s="1"/>
      <c r="F17" s="76"/>
      <c r="G17" s="98"/>
    </row>
    <row r="18" spans="1:8" ht="15" x14ac:dyDescent="0.25">
      <c r="A18" t="s">
        <v>85</v>
      </c>
      <c r="B18" s="81">
        <v>120</v>
      </c>
      <c r="C18" t="s">
        <v>62</v>
      </c>
      <c r="D18" s="29" t="s">
        <v>86</v>
      </c>
      <c r="E18" s="1"/>
      <c r="F18" s="76"/>
      <c r="G18" s="98"/>
    </row>
    <row r="19" spans="1:8" ht="15" x14ac:dyDescent="0.25">
      <c r="A19"/>
      <c r="B19" s="81"/>
      <c r="C19"/>
      <c r="D19" s="29"/>
      <c r="E19" s="1"/>
      <c r="F19" s="76"/>
      <c r="G19" s="98"/>
    </row>
    <row r="20" spans="1:8" x14ac:dyDescent="0.2">
      <c r="A20" s="7" t="s">
        <v>5</v>
      </c>
      <c r="B20" s="84"/>
      <c r="C20"/>
      <c r="D20" s="29"/>
      <c r="E20" s="1"/>
      <c r="F20" s="76"/>
      <c r="G20" s="98"/>
    </row>
    <row r="21" spans="1:8" ht="15" x14ac:dyDescent="0.25">
      <c r="A21" s="1" t="s">
        <v>46</v>
      </c>
      <c r="B21" s="81">
        <v>810</v>
      </c>
      <c r="C21" t="s">
        <v>62</v>
      </c>
      <c r="D21" s="29" t="s">
        <v>89</v>
      </c>
      <c r="E21" s="1"/>
      <c r="F21" s="76"/>
      <c r="G21" s="98"/>
    </row>
    <row r="22" spans="1:8" ht="15" x14ac:dyDescent="0.25">
      <c r="A22" s="75" t="s">
        <v>47</v>
      </c>
      <c r="B22" s="81">
        <v>1711.19</v>
      </c>
      <c r="C22" t="s">
        <v>62</v>
      </c>
      <c r="D22" s="29" t="s">
        <v>89</v>
      </c>
      <c r="E22" s="1"/>
      <c r="F22" s="76"/>
      <c r="G22" s="98"/>
    </row>
    <row r="23" spans="1:8" ht="15" x14ac:dyDescent="0.25">
      <c r="A23" s="75"/>
      <c r="B23" s="81"/>
      <c r="C23"/>
      <c r="D23" s="29"/>
      <c r="E23" s="1"/>
      <c r="F23" s="76"/>
      <c r="G23" s="98"/>
    </row>
    <row r="24" spans="1:8" ht="15" x14ac:dyDescent="0.25">
      <c r="A24" s="79" t="s">
        <v>92</v>
      </c>
      <c r="B24" s="81"/>
      <c r="C24"/>
      <c r="D24" s="29"/>
      <c r="E24" s="1"/>
      <c r="F24" s="76"/>
      <c r="G24" s="98"/>
    </row>
    <row r="25" spans="1:8" ht="15" x14ac:dyDescent="0.25">
      <c r="A25" t="s">
        <v>87</v>
      </c>
      <c r="B25" s="81">
        <v>1700</v>
      </c>
      <c r="C25" t="s">
        <v>93</v>
      </c>
      <c r="D25" s="29" t="s">
        <v>83</v>
      </c>
      <c r="E25" s="1"/>
      <c r="F25" s="76"/>
      <c r="G25" s="98"/>
    </row>
    <row r="26" spans="1:8" ht="15" x14ac:dyDescent="0.25">
      <c r="A26" t="s">
        <v>88</v>
      </c>
      <c r="B26" s="81">
        <v>41</v>
      </c>
      <c r="C26" t="s">
        <v>93</v>
      </c>
      <c r="D26" s="29" t="s">
        <v>83</v>
      </c>
      <c r="E26" s="1"/>
      <c r="F26" s="76"/>
      <c r="G26" s="76"/>
      <c r="H26" s="11"/>
    </row>
    <row r="27" spans="1:8" ht="15" x14ac:dyDescent="0.25">
      <c r="A27" t="s">
        <v>84</v>
      </c>
      <c r="B27" s="81">
        <v>400</v>
      </c>
      <c r="C27" t="s">
        <v>93</v>
      </c>
      <c r="D27" s="29" t="s">
        <v>90</v>
      </c>
      <c r="E27" s="1"/>
      <c r="F27" s="76"/>
      <c r="G27" s="76"/>
    </row>
    <row r="28" spans="1:8" ht="15" x14ac:dyDescent="0.25">
      <c r="A28"/>
      <c r="B28" s="81"/>
      <c r="C28"/>
      <c r="D28" s="29"/>
      <c r="E28" s="1"/>
      <c r="F28" s="76"/>
      <c r="G28" s="76"/>
    </row>
    <row r="29" spans="1:8" ht="15" x14ac:dyDescent="0.25">
      <c r="A29" s="78" t="s">
        <v>6</v>
      </c>
      <c r="B29" s="81"/>
      <c r="C29"/>
      <c r="D29" s="29"/>
      <c r="E29" s="1"/>
      <c r="F29" s="76"/>
      <c r="G29" s="76"/>
      <c r="H29" s="99"/>
    </row>
    <row r="30" spans="1:8" ht="15" x14ac:dyDescent="0.25">
      <c r="A30" t="s">
        <v>64</v>
      </c>
      <c r="B30" s="81">
        <v>1490.22</v>
      </c>
      <c r="C30" t="s">
        <v>62</v>
      </c>
      <c r="D30" s="29" t="s">
        <v>60</v>
      </c>
      <c r="E30" s="1"/>
      <c r="F30" s="76"/>
      <c r="G30" s="76"/>
    </row>
    <row r="31" spans="1:8" ht="15" x14ac:dyDescent="0.25">
      <c r="A31" s="17" t="s">
        <v>65</v>
      </c>
      <c r="B31" s="85">
        <v>1617.1</v>
      </c>
      <c r="C31" s="17" t="s">
        <v>62</v>
      </c>
      <c r="D31" s="80" t="s">
        <v>60</v>
      </c>
      <c r="E31" s="1"/>
      <c r="F31" s="76"/>
      <c r="G31" s="76"/>
    </row>
    <row r="32" spans="1:8" x14ac:dyDescent="0.2">
      <c r="A32" s="8" t="s">
        <v>4</v>
      </c>
      <c r="B32" s="86">
        <f>SUM(B11:B31)</f>
        <v>12870.07</v>
      </c>
      <c r="C32" s="73"/>
      <c r="D32" s="74"/>
      <c r="E32" s="1"/>
      <c r="F32" s="1"/>
    </row>
    <row r="33" spans="1:6" x14ac:dyDescent="0.2">
      <c r="A33" s="7"/>
      <c r="B33" s="8"/>
      <c r="C33" s="8"/>
      <c r="D33" s="8"/>
      <c r="E33" s="9"/>
      <c r="F33" s="10"/>
    </row>
    <row r="34" spans="1:6" x14ac:dyDescent="0.2">
      <c r="A34" s="12"/>
      <c r="B34" s="13"/>
      <c r="C34" s="13"/>
      <c r="D34" s="14"/>
    </row>
    <row r="35" spans="1:6" x14ac:dyDescent="0.2">
      <c r="A35" s="12" t="s">
        <v>57</v>
      </c>
      <c r="B35" s="14">
        <f>SUM(B11:B14)</f>
        <v>3324</v>
      </c>
      <c r="C35" s="13"/>
      <c r="D35" s="13"/>
    </row>
    <row r="36" spans="1:6" x14ac:dyDescent="0.2">
      <c r="A36" s="12" t="s">
        <v>78</v>
      </c>
      <c r="B36" s="100">
        <f>0.5*(B25+B26+B27)</f>
        <v>1070.5</v>
      </c>
      <c r="C36" s="13"/>
      <c r="D36" s="13"/>
    </row>
    <row r="37" spans="1:6" x14ac:dyDescent="0.2">
      <c r="A37" s="12" t="s">
        <v>58</v>
      </c>
      <c r="B37" s="14">
        <f>SUM(B15:B31)-B36</f>
        <v>8475.57</v>
      </c>
      <c r="C37" s="13"/>
      <c r="D37" s="13"/>
    </row>
    <row r="38" spans="1:6" x14ac:dyDescent="0.2">
      <c r="A38" s="15"/>
      <c r="B38" s="15"/>
      <c r="C38" s="15"/>
      <c r="D38" s="15"/>
    </row>
    <row r="40" spans="1:6" x14ac:dyDescent="0.2">
      <c r="A40" s="5" t="s">
        <v>104</v>
      </c>
      <c r="B40" s="5"/>
    </row>
    <row r="41" spans="1:6" ht="56.25" customHeight="1" x14ac:dyDescent="0.2">
      <c r="A41" s="20" t="s">
        <v>13</v>
      </c>
      <c r="B41" s="21" t="s">
        <v>14</v>
      </c>
      <c r="C41" s="21" t="s">
        <v>15</v>
      </c>
      <c r="D41" s="21" t="s">
        <v>67</v>
      </c>
      <c r="E41" s="92"/>
      <c r="F41" s="1"/>
    </row>
    <row r="42" spans="1:6" x14ac:dyDescent="0.2">
      <c r="A42" s="22" t="s">
        <v>17</v>
      </c>
      <c r="B42" s="23">
        <v>31363</v>
      </c>
      <c r="C42" s="24">
        <f t="shared" ref="C42:C58" si="0">B42/$B$60</f>
        <v>9.0887224843222938E-2</v>
      </c>
      <c r="D42" s="26">
        <f>C42*$D$64</f>
        <v>566.85624884845697</v>
      </c>
      <c r="E42" s="93"/>
      <c r="F42" s="1"/>
    </row>
    <row r="43" spans="1:6" x14ac:dyDescent="0.2">
      <c r="A43" s="22" t="s">
        <v>20</v>
      </c>
      <c r="B43" s="23">
        <v>889</v>
      </c>
      <c r="C43" s="24">
        <f t="shared" si="0"/>
        <v>2.5762440737692564E-3</v>
      </c>
      <c r="D43" s="26">
        <f t="shared" ref="D43:D58" si="1">C43*$D$64</f>
        <v>16.067825310916628</v>
      </c>
      <c r="E43" s="93"/>
      <c r="F43" s="1"/>
    </row>
    <row r="44" spans="1:6" x14ac:dyDescent="0.2">
      <c r="A44" s="22" t="s">
        <v>21</v>
      </c>
      <c r="B44" s="23">
        <v>8460</v>
      </c>
      <c r="C44" s="24">
        <f t="shared" si="0"/>
        <v>2.4516338429795177E-2</v>
      </c>
      <c r="D44" s="26">
        <f t="shared" si="1"/>
        <v>152.90641409488717</v>
      </c>
      <c r="E44" s="93"/>
      <c r="F44" s="1"/>
    </row>
    <row r="45" spans="1:6" x14ac:dyDescent="0.2">
      <c r="A45" s="22" t="s">
        <v>22</v>
      </c>
      <c r="B45" s="23">
        <v>17023</v>
      </c>
      <c r="C45" s="24">
        <f t="shared" si="0"/>
        <v>4.9331161831016934E-2</v>
      </c>
      <c r="D45" s="26">
        <f t="shared" si="1"/>
        <v>307.67445474435743</v>
      </c>
      <c r="E45" s="93"/>
      <c r="F45" s="1"/>
    </row>
    <row r="46" spans="1:6" x14ac:dyDescent="0.2">
      <c r="A46" s="22" t="s">
        <v>25</v>
      </c>
      <c r="B46" s="23">
        <v>9671</v>
      </c>
      <c r="C46" s="24">
        <f t="shared" si="0"/>
        <v>2.8025710278315501E-2</v>
      </c>
      <c r="D46" s="26">
        <f t="shared" si="1"/>
        <v>174.79408164440349</v>
      </c>
      <c r="E46" s="93"/>
      <c r="F46" s="1"/>
    </row>
    <row r="47" spans="1:6" x14ac:dyDescent="0.2">
      <c r="A47" s="22" t="s">
        <v>26</v>
      </c>
      <c r="B47" s="23">
        <v>7978</v>
      </c>
      <c r="C47" s="24">
        <f t="shared" si="0"/>
        <v>2.3119544680012517E-2</v>
      </c>
      <c r="D47" s="26">
        <f t="shared" si="1"/>
        <v>144.19472478120682</v>
      </c>
      <c r="E47" s="93"/>
      <c r="F47" s="1"/>
    </row>
    <row r="48" spans="1:6" x14ac:dyDescent="0.2">
      <c r="A48" s="22" t="s">
        <v>27</v>
      </c>
      <c r="B48" s="23">
        <v>18824</v>
      </c>
      <c r="C48" s="24">
        <f t="shared" si="0"/>
        <v>5.4550301962466241E-2</v>
      </c>
      <c r="D48" s="26">
        <f t="shared" si="1"/>
        <v>340.22580838323353</v>
      </c>
      <c r="E48" s="93"/>
      <c r="F48" s="1"/>
    </row>
    <row r="49" spans="1:6" x14ac:dyDescent="0.2">
      <c r="A49" s="22" t="s">
        <v>28</v>
      </c>
      <c r="B49" s="23">
        <v>4846</v>
      </c>
      <c r="C49" s="24">
        <f t="shared" si="0"/>
        <v>1.4043283218769199E-2</v>
      </c>
      <c r="D49" s="26">
        <f t="shared" si="1"/>
        <v>87.586818286503913</v>
      </c>
      <c r="E49" s="93"/>
      <c r="F49" s="1"/>
    </row>
    <row r="50" spans="1:6" x14ac:dyDescent="0.2">
      <c r="A50" s="22" t="s">
        <v>30</v>
      </c>
      <c r="B50" s="23">
        <v>10591</v>
      </c>
      <c r="C50" s="24">
        <f t="shared" si="0"/>
        <v>3.0691789634747127E-2</v>
      </c>
      <c r="D50" s="26">
        <f t="shared" si="1"/>
        <v>191.422202326117</v>
      </c>
      <c r="E50" s="93"/>
      <c r="F50" s="1"/>
    </row>
    <row r="51" spans="1:6" x14ac:dyDescent="0.2">
      <c r="A51" s="22" t="s">
        <v>32</v>
      </c>
      <c r="B51" s="23">
        <v>2199</v>
      </c>
      <c r="C51" s="24">
        <f t="shared" si="0"/>
        <v>6.3725092443403771E-3</v>
      </c>
      <c r="D51" s="26">
        <f t="shared" si="1"/>
        <v>39.744823238139105</v>
      </c>
      <c r="E51" s="93"/>
      <c r="F51" s="1"/>
    </row>
    <row r="52" spans="1:6" x14ac:dyDescent="0.2">
      <c r="A52" s="22" t="s">
        <v>34</v>
      </c>
      <c r="B52" s="23">
        <v>24562</v>
      </c>
      <c r="C52" s="24">
        <f t="shared" si="0"/>
        <v>7.117852299203653E-2</v>
      </c>
      <c r="D52" s="26">
        <f t="shared" si="1"/>
        <v>443.93467411331181</v>
      </c>
      <c r="E52" s="93"/>
      <c r="F52" s="1"/>
    </row>
    <row r="53" spans="1:6" x14ac:dyDescent="0.2">
      <c r="A53" s="22" t="s">
        <v>35</v>
      </c>
      <c r="B53" s="23">
        <v>5907</v>
      </c>
      <c r="C53" s="24">
        <f t="shared" si="0"/>
        <v>1.7117968215697412E-2</v>
      </c>
      <c r="D53" s="26">
        <f t="shared" si="1"/>
        <v>106.7633792031322</v>
      </c>
      <c r="E53" s="93"/>
      <c r="F53" s="1"/>
    </row>
    <row r="54" spans="1:6" x14ac:dyDescent="0.2">
      <c r="A54" s="22" t="s">
        <v>37</v>
      </c>
      <c r="B54" s="23">
        <v>3033</v>
      </c>
      <c r="C54" s="24">
        <f t="shared" si="0"/>
        <v>8.7893681391925261E-3</v>
      </c>
      <c r="D54" s="26">
        <f t="shared" si="1"/>
        <v>54.81857611699678</v>
      </c>
      <c r="E54" s="93"/>
      <c r="F54" s="1"/>
    </row>
    <row r="55" spans="1:6" x14ac:dyDescent="0.2">
      <c r="A55" s="22" t="s">
        <v>39</v>
      </c>
      <c r="B55" s="23">
        <v>1682</v>
      </c>
      <c r="C55" s="24">
        <f t="shared" si="0"/>
        <v>4.8742885625195605E-3</v>
      </c>
      <c r="D55" s="26">
        <f t="shared" si="1"/>
        <v>30.400542376784891</v>
      </c>
      <c r="E55" s="93"/>
      <c r="F55" s="1"/>
    </row>
    <row r="56" spans="1:6" x14ac:dyDescent="0.2">
      <c r="A56" s="22" t="s">
        <v>41</v>
      </c>
      <c r="B56" s="23">
        <v>180225</v>
      </c>
      <c r="C56" s="24">
        <f t="shared" si="0"/>
        <v>0.52227625218792384</v>
      </c>
      <c r="D56" s="26">
        <f t="shared" si="1"/>
        <v>3257.3946194150162</v>
      </c>
      <c r="E56" s="93"/>
      <c r="F56" s="1"/>
    </row>
    <row r="57" spans="1:6" x14ac:dyDescent="0.2">
      <c r="A57" s="22" t="s">
        <v>42</v>
      </c>
      <c r="B57" s="23">
        <v>15499</v>
      </c>
      <c r="C57" s="24">
        <f t="shared" si="0"/>
        <v>4.4914743418841066E-2</v>
      </c>
      <c r="D57" s="26">
        <f t="shared" si="1"/>
        <v>280.12961135421466</v>
      </c>
      <c r="E57" s="93"/>
      <c r="F57" s="1"/>
    </row>
    <row r="58" spans="1:6" x14ac:dyDescent="0.2">
      <c r="A58" s="22" t="s">
        <v>43</v>
      </c>
      <c r="B58" s="23">
        <v>2324</v>
      </c>
      <c r="C58" s="24">
        <f t="shared" si="0"/>
        <v>6.7347482873338048E-3</v>
      </c>
      <c r="D58" s="26">
        <f t="shared" si="1"/>
        <v>42.004078765545835</v>
      </c>
      <c r="E58" s="93"/>
      <c r="F58" s="1"/>
    </row>
    <row r="59" spans="1:6" x14ac:dyDescent="0.2">
      <c r="A59" s="22"/>
      <c r="B59" s="23"/>
      <c r="C59" s="24"/>
      <c r="D59" s="26"/>
      <c r="E59" s="93"/>
      <c r="F59" s="1"/>
    </row>
    <row r="60" spans="1:6" x14ac:dyDescent="0.2">
      <c r="A60" s="87" t="s">
        <v>44</v>
      </c>
      <c r="B60" s="88">
        <f>SUBTOTAL(9,B42:B58)</f>
        <v>345076</v>
      </c>
      <c r="C60" s="89">
        <f>B60/$B$60</f>
        <v>1</v>
      </c>
      <c r="D60" s="91">
        <f>SUM(D42:D59)</f>
        <v>6236.9188830032253</v>
      </c>
      <c r="E60" s="94"/>
      <c r="F60" s="1"/>
    </row>
    <row r="61" spans="1:6" x14ac:dyDescent="0.2">
      <c r="E61" s="26"/>
    </row>
    <row r="62" spans="1:6" ht="13.5" thickBot="1" x14ac:dyDescent="0.25"/>
    <row r="63" spans="1:6" ht="25.5" x14ac:dyDescent="0.2">
      <c r="A63" s="101" t="s">
        <v>94</v>
      </c>
      <c r="B63" s="102" t="s">
        <v>98</v>
      </c>
      <c r="C63" s="103" t="s">
        <v>97</v>
      </c>
      <c r="D63" s="114" t="s">
        <v>103</v>
      </c>
    </row>
    <row r="64" spans="1:6" x14ac:dyDescent="0.2">
      <c r="A64" s="104" t="s">
        <v>95</v>
      </c>
      <c r="B64" s="105">
        <v>345076</v>
      </c>
      <c r="C64" s="106">
        <f>B64/B66</f>
        <v>0.73587014006175688</v>
      </c>
      <c r="D64" s="107">
        <v>6236.9188830032244</v>
      </c>
    </row>
    <row r="65" spans="1:4" x14ac:dyDescent="0.2">
      <c r="A65" s="108" t="s">
        <v>96</v>
      </c>
      <c r="B65" s="95">
        <v>123860</v>
      </c>
      <c r="C65" s="96">
        <f>B65/B66</f>
        <v>0.26412985993824317</v>
      </c>
      <c r="D65" s="109">
        <v>2238.6511169967757</v>
      </c>
    </row>
    <row r="66" spans="1:4" ht="13.5" thickBot="1" x14ac:dyDescent="0.25">
      <c r="A66" s="110" t="s">
        <v>99</v>
      </c>
      <c r="B66" s="111">
        <v>468936</v>
      </c>
      <c r="C66" s="112"/>
      <c r="D66" s="113">
        <v>8475.57</v>
      </c>
    </row>
    <row r="67" spans="1:4" x14ac:dyDescent="0.2">
      <c r="A67" s="15"/>
      <c r="B67" s="15"/>
      <c r="C67" s="15"/>
      <c r="D67" s="15"/>
    </row>
  </sheetData>
  <pageMargins left="0.7" right="0.7" top="0.75" bottom="0.75" header="0.3" footer="0.3"/>
  <pageSetup paperSize="9" scale="53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I36" sqref="I36"/>
    </sheetView>
  </sheetViews>
  <sheetFormatPr defaultRowHeight="12.75" x14ac:dyDescent="0.2"/>
  <cols>
    <col min="1" max="1" width="19.42578125" style="33" customWidth="1"/>
    <col min="2" max="2" width="12.85546875" style="33" customWidth="1"/>
    <col min="3" max="3" width="17.7109375" style="33" customWidth="1"/>
    <col min="4" max="4" width="15.140625" style="33" customWidth="1"/>
    <col min="5" max="5" width="9.7109375" style="33" customWidth="1"/>
    <col min="6" max="6" width="17" style="33" customWidth="1"/>
    <col min="7" max="7" width="9.85546875" style="33" customWidth="1"/>
    <col min="8" max="8" width="15.85546875" style="33" customWidth="1"/>
    <col min="9" max="9" width="15.28515625" style="33" bestFit="1" customWidth="1"/>
    <col min="10" max="10" width="17.28515625" style="33" bestFit="1" customWidth="1"/>
    <col min="11" max="11" width="18" style="33" bestFit="1" customWidth="1"/>
    <col min="12" max="12" width="14.140625" style="33" customWidth="1"/>
    <col min="13" max="257" width="9.140625" style="33"/>
    <col min="258" max="258" width="25.7109375" style="33" bestFit="1" customWidth="1"/>
    <col min="259" max="259" width="19.5703125" style="33" customWidth="1"/>
    <col min="260" max="260" width="20.42578125" style="33" customWidth="1"/>
    <col min="261" max="261" width="15.140625" style="33" customWidth="1"/>
    <col min="262" max="262" width="17.85546875" style="33" bestFit="1" customWidth="1"/>
    <col min="263" max="263" width="19.42578125" style="33" customWidth="1"/>
    <col min="264" max="264" width="14.7109375" style="33" customWidth="1"/>
    <col min="265" max="265" width="15.28515625" style="33" bestFit="1" customWidth="1"/>
    <col min="266" max="266" width="17.28515625" style="33" bestFit="1" customWidth="1"/>
    <col min="267" max="267" width="18" style="33" bestFit="1" customWidth="1"/>
    <col min="268" max="268" width="14.140625" style="33" customWidth="1"/>
    <col min="269" max="513" width="9.140625" style="33"/>
    <col min="514" max="514" width="25.7109375" style="33" bestFit="1" customWidth="1"/>
    <col min="515" max="515" width="19.5703125" style="33" customWidth="1"/>
    <col min="516" max="516" width="20.42578125" style="33" customWidth="1"/>
    <col min="517" max="517" width="15.140625" style="33" customWidth="1"/>
    <col min="518" max="518" width="17.85546875" style="33" bestFit="1" customWidth="1"/>
    <col min="519" max="519" width="19.42578125" style="33" customWidth="1"/>
    <col min="520" max="520" width="14.7109375" style="33" customWidth="1"/>
    <col min="521" max="521" width="15.28515625" style="33" bestFit="1" customWidth="1"/>
    <col min="522" max="522" width="17.28515625" style="33" bestFit="1" customWidth="1"/>
    <col min="523" max="523" width="18" style="33" bestFit="1" customWidth="1"/>
    <col min="524" max="524" width="14.140625" style="33" customWidth="1"/>
    <col min="525" max="769" width="9.140625" style="33"/>
    <col min="770" max="770" width="25.7109375" style="33" bestFit="1" customWidth="1"/>
    <col min="771" max="771" width="19.5703125" style="33" customWidth="1"/>
    <col min="772" max="772" width="20.42578125" style="33" customWidth="1"/>
    <col min="773" max="773" width="15.140625" style="33" customWidth="1"/>
    <col min="774" max="774" width="17.85546875" style="33" bestFit="1" customWidth="1"/>
    <col min="775" max="775" width="19.42578125" style="33" customWidth="1"/>
    <col min="776" max="776" width="14.7109375" style="33" customWidth="1"/>
    <col min="777" max="777" width="15.28515625" style="33" bestFit="1" customWidth="1"/>
    <col min="778" max="778" width="17.28515625" style="33" bestFit="1" customWidth="1"/>
    <col min="779" max="779" width="18" style="33" bestFit="1" customWidth="1"/>
    <col min="780" max="780" width="14.140625" style="33" customWidth="1"/>
    <col min="781" max="1025" width="9.140625" style="33"/>
    <col min="1026" max="1026" width="25.7109375" style="33" bestFit="1" customWidth="1"/>
    <col min="1027" max="1027" width="19.5703125" style="33" customWidth="1"/>
    <col min="1028" max="1028" width="20.42578125" style="33" customWidth="1"/>
    <col min="1029" max="1029" width="15.140625" style="33" customWidth="1"/>
    <col min="1030" max="1030" width="17.85546875" style="33" bestFit="1" customWidth="1"/>
    <col min="1031" max="1031" width="19.42578125" style="33" customWidth="1"/>
    <col min="1032" max="1032" width="14.7109375" style="33" customWidth="1"/>
    <col min="1033" max="1033" width="15.28515625" style="33" bestFit="1" customWidth="1"/>
    <col min="1034" max="1034" width="17.28515625" style="33" bestFit="1" customWidth="1"/>
    <col min="1035" max="1035" width="18" style="33" bestFit="1" customWidth="1"/>
    <col min="1036" max="1036" width="14.140625" style="33" customWidth="1"/>
    <col min="1037" max="1281" width="9.140625" style="33"/>
    <col min="1282" max="1282" width="25.7109375" style="33" bestFit="1" customWidth="1"/>
    <col min="1283" max="1283" width="19.5703125" style="33" customWidth="1"/>
    <col min="1284" max="1284" width="20.42578125" style="33" customWidth="1"/>
    <col min="1285" max="1285" width="15.140625" style="33" customWidth="1"/>
    <col min="1286" max="1286" width="17.85546875" style="33" bestFit="1" customWidth="1"/>
    <col min="1287" max="1287" width="19.42578125" style="33" customWidth="1"/>
    <col min="1288" max="1288" width="14.7109375" style="33" customWidth="1"/>
    <col min="1289" max="1289" width="15.28515625" style="33" bestFit="1" customWidth="1"/>
    <col min="1290" max="1290" width="17.28515625" style="33" bestFit="1" customWidth="1"/>
    <col min="1291" max="1291" width="18" style="33" bestFit="1" customWidth="1"/>
    <col min="1292" max="1292" width="14.140625" style="33" customWidth="1"/>
    <col min="1293" max="1537" width="9.140625" style="33"/>
    <col min="1538" max="1538" width="25.7109375" style="33" bestFit="1" customWidth="1"/>
    <col min="1539" max="1539" width="19.5703125" style="33" customWidth="1"/>
    <col min="1540" max="1540" width="20.42578125" style="33" customWidth="1"/>
    <col min="1541" max="1541" width="15.140625" style="33" customWidth="1"/>
    <col min="1542" max="1542" width="17.85546875" style="33" bestFit="1" customWidth="1"/>
    <col min="1543" max="1543" width="19.42578125" style="33" customWidth="1"/>
    <col min="1544" max="1544" width="14.7109375" style="33" customWidth="1"/>
    <col min="1545" max="1545" width="15.28515625" style="33" bestFit="1" customWidth="1"/>
    <col min="1546" max="1546" width="17.28515625" style="33" bestFit="1" customWidth="1"/>
    <col min="1547" max="1547" width="18" style="33" bestFit="1" customWidth="1"/>
    <col min="1548" max="1548" width="14.140625" style="33" customWidth="1"/>
    <col min="1549" max="1793" width="9.140625" style="33"/>
    <col min="1794" max="1794" width="25.7109375" style="33" bestFit="1" customWidth="1"/>
    <col min="1795" max="1795" width="19.5703125" style="33" customWidth="1"/>
    <col min="1796" max="1796" width="20.42578125" style="33" customWidth="1"/>
    <col min="1797" max="1797" width="15.140625" style="33" customWidth="1"/>
    <col min="1798" max="1798" width="17.85546875" style="33" bestFit="1" customWidth="1"/>
    <col min="1799" max="1799" width="19.42578125" style="33" customWidth="1"/>
    <col min="1800" max="1800" width="14.7109375" style="33" customWidth="1"/>
    <col min="1801" max="1801" width="15.28515625" style="33" bestFit="1" customWidth="1"/>
    <col min="1802" max="1802" width="17.28515625" style="33" bestFit="1" customWidth="1"/>
    <col min="1803" max="1803" width="18" style="33" bestFit="1" customWidth="1"/>
    <col min="1804" max="1804" width="14.140625" style="33" customWidth="1"/>
    <col min="1805" max="2049" width="9.140625" style="33"/>
    <col min="2050" max="2050" width="25.7109375" style="33" bestFit="1" customWidth="1"/>
    <col min="2051" max="2051" width="19.5703125" style="33" customWidth="1"/>
    <col min="2052" max="2052" width="20.42578125" style="33" customWidth="1"/>
    <col min="2053" max="2053" width="15.140625" style="33" customWidth="1"/>
    <col min="2054" max="2054" width="17.85546875" style="33" bestFit="1" customWidth="1"/>
    <col min="2055" max="2055" width="19.42578125" style="33" customWidth="1"/>
    <col min="2056" max="2056" width="14.7109375" style="33" customWidth="1"/>
    <col min="2057" max="2057" width="15.28515625" style="33" bestFit="1" customWidth="1"/>
    <col min="2058" max="2058" width="17.28515625" style="33" bestFit="1" customWidth="1"/>
    <col min="2059" max="2059" width="18" style="33" bestFit="1" customWidth="1"/>
    <col min="2060" max="2060" width="14.140625" style="33" customWidth="1"/>
    <col min="2061" max="2305" width="9.140625" style="33"/>
    <col min="2306" max="2306" width="25.7109375" style="33" bestFit="1" customWidth="1"/>
    <col min="2307" max="2307" width="19.5703125" style="33" customWidth="1"/>
    <col min="2308" max="2308" width="20.42578125" style="33" customWidth="1"/>
    <col min="2309" max="2309" width="15.140625" style="33" customWidth="1"/>
    <col min="2310" max="2310" width="17.85546875" style="33" bestFit="1" customWidth="1"/>
    <col min="2311" max="2311" width="19.42578125" style="33" customWidth="1"/>
    <col min="2312" max="2312" width="14.7109375" style="33" customWidth="1"/>
    <col min="2313" max="2313" width="15.28515625" style="33" bestFit="1" customWidth="1"/>
    <col min="2314" max="2314" width="17.28515625" style="33" bestFit="1" customWidth="1"/>
    <col min="2315" max="2315" width="18" style="33" bestFit="1" customWidth="1"/>
    <col min="2316" max="2316" width="14.140625" style="33" customWidth="1"/>
    <col min="2317" max="2561" width="9.140625" style="33"/>
    <col min="2562" max="2562" width="25.7109375" style="33" bestFit="1" customWidth="1"/>
    <col min="2563" max="2563" width="19.5703125" style="33" customWidth="1"/>
    <col min="2564" max="2564" width="20.42578125" style="33" customWidth="1"/>
    <col min="2565" max="2565" width="15.140625" style="33" customWidth="1"/>
    <col min="2566" max="2566" width="17.85546875" style="33" bestFit="1" customWidth="1"/>
    <col min="2567" max="2567" width="19.42578125" style="33" customWidth="1"/>
    <col min="2568" max="2568" width="14.7109375" style="33" customWidth="1"/>
    <col min="2569" max="2569" width="15.28515625" style="33" bestFit="1" customWidth="1"/>
    <col min="2570" max="2570" width="17.28515625" style="33" bestFit="1" customWidth="1"/>
    <col min="2571" max="2571" width="18" style="33" bestFit="1" customWidth="1"/>
    <col min="2572" max="2572" width="14.140625" style="33" customWidth="1"/>
    <col min="2573" max="2817" width="9.140625" style="33"/>
    <col min="2818" max="2818" width="25.7109375" style="33" bestFit="1" customWidth="1"/>
    <col min="2819" max="2819" width="19.5703125" style="33" customWidth="1"/>
    <col min="2820" max="2820" width="20.42578125" style="33" customWidth="1"/>
    <col min="2821" max="2821" width="15.140625" style="33" customWidth="1"/>
    <col min="2822" max="2822" width="17.85546875" style="33" bestFit="1" customWidth="1"/>
    <col min="2823" max="2823" width="19.42578125" style="33" customWidth="1"/>
    <col min="2824" max="2824" width="14.7109375" style="33" customWidth="1"/>
    <col min="2825" max="2825" width="15.28515625" style="33" bestFit="1" customWidth="1"/>
    <col min="2826" max="2826" width="17.28515625" style="33" bestFit="1" customWidth="1"/>
    <col min="2827" max="2827" width="18" style="33" bestFit="1" customWidth="1"/>
    <col min="2828" max="2828" width="14.140625" style="33" customWidth="1"/>
    <col min="2829" max="3073" width="9.140625" style="33"/>
    <col min="3074" max="3074" width="25.7109375" style="33" bestFit="1" customWidth="1"/>
    <col min="3075" max="3075" width="19.5703125" style="33" customWidth="1"/>
    <col min="3076" max="3076" width="20.42578125" style="33" customWidth="1"/>
    <col min="3077" max="3077" width="15.140625" style="33" customWidth="1"/>
    <col min="3078" max="3078" width="17.85546875" style="33" bestFit="1" customWidth="1"/>
    <col min="3079" max="3079" width="19.42578125" style="33" customWidth="1"/>
    <col min="3080" max="3080" width="14.7109375" style="33" customWidth="1"/>
    <col min="3081" max="3081" width="15.28515625" style="33" bestFit="1" customWidth="1"/>
    <col min="3082" max="3082" width="17.28515625" style="33" bestFit="1" customWidth="1"/>
    <col min="3083" max="3083" width="18" style="33" bestFit="1" customWidth="1"/>
    <col min="3084" max="3084" width="14.140625" style="33" customWidth="1"/>
    <col min="3085" max="3329" width="9.140625" style="33"/>
    <col min="3330" max="3330" width="25.7109375" style="33" bestFit="1" customWidth="1"/>
    <col min="3331" max="3331" width="19.5703125" style="33" customWidth="1"/>
    <col min="3332" max="3332" width="20.42578125" style="33" customWidth="1"/>
    <col min="3333" max="3333" width="15.140625" style="33" customWidth="1"/>
    <col min="3334" max="3334" width="17.85546875" style="33" bestFit="1" customWidth="1"/>
    <col min="3335" max="3335" width="19.42578125" style="33" customWidth="1"/>
    <col min="3336" max="3336" width="14.7109375" style="33" customWidth="1"/>
    <col min="3337" max="3337" width="15.28515625" style="33" bestFit="1" customWidth="1"/>
    <col min="3338" max="3338" width="17.28515625" style="33" bestFit="1" customWidth="1"/>
    <col min="3339" max="3339" width="18" style="33" bestFit="1" customWidth="1"/>
    <col min="3340" max="3340" width="14.140625" style="33" customWidth="1"/>
    <col min="3341" max="3585" width="9.140625" style="33"/>
    <col min="3586" max="3586" width="25.7109375" style="33" bestFit="1" customWidth="1"/>
    <col min="3587" max="3587" width="19.5703125" style="33" customWidth="1"/>
    <col min="3588" max="3588" width="20.42578125" style="33" customWidth="1"/>
    <col min="3589" max="3589" width="15.140625" style="33" customWidth="1"/>
    <col min="3590" max="3590" width="17.85546875" style="33" bestFit="1" customWidth="1"/>
    <col min="3591" max="3591" width="19.42578125" style="33" customWidth="1"/>
    <col min="3592" max="3592" width="14.7109375" style="33" customWidth="1"/>
    <col min="3593" max="3593" width="15.28515625" style="33" bestFit="1" customWidth="1"/>
    <col min="3594" max="3594" width="17.28515625" style="33" bestFit="1" customWidth="1"/>
    <col min="3595" max="3595" width="18" style="33" bestFit="1" customWidth="1"/>
    <col min="3596" max="3596" width="14.140625" style="33" customWidth="1"/>
    <col min="3597" max="3841" width="9.140625" style="33"/>
    <col min="3842" max="3842" width="25.7109375" style="33" bestFit="1" customWidth="1"/>
    <col min="3843" max="3843" width="19.5703125" style="33" customWidth="1"/>
    <col min="3844" max="3844" width="20.42578125" style="33" customWidth="1"/>
    <col min="3845" max="3845" width="15.140625" style="33" customWidth="1"/>
    <col min="3846" max="3846" width="17.85546875" style="33" bestFit="1" customWidth="1"/>
    <col min="3847" max="3847" width="19.42578125" style="33" customWidth="1"/>
    <col min="3848" max="3848" width="14.7109375" style="33" customWidth="1"/>
    <col min="3849" max="3849" width="15.28515625" style="33" bestFit="1" customWidth="1"/>
    <col min="3850" max="3850" width="17.28515625" style="33" bestFit="1" customWidth="1"/>
    <col min="3851" max="3851" width="18" style="33" bestFit="1" customWidth="1"/>
    <col min="3852" max="3852" width="14.140625" style="33" customWidth="1"/>
    <col min="3853" max="4097" width="9.140625" style="33"/>
    <col min="4098" max="4098" width="25.7109375" style="33" bestFit="1" customWidth="1"/>
    <col min="4099" max="4099" width="19.5703125" style="33" customWidth="1"/>
    <col min="4100" max="4100" width="20.42578125" style="33" customWidth="1"/>
    <col min="4101" max="4101" width="15.140625" style="33" customWidth="1"/>
    <col min="4102" max="4102" width="17.85546875" style="33" bestFit="1" customWidth="1"/>
    <col min="4103" max="4103" width="19.42578125" style="33" customWidth="1"/>
    <col min="4104" max="4104" width="14.7109375" style="33" customWidth="1"/>
    <col min="4105" max="4105" width="15.28515625" style="33" bestFit="1" customWidth="1"/>
    <col min="4106" max="4106" width="17.28515625" style="33" bestFit="1" customWidth="1"/>
    <col min="4107" max="4107" width="18" style="33" bestFit="1" customWidth="1"/>
    <col min="4108" max="4108" width="14.140625" style="33" customWidth="1"/>
    <col min="4109" max="4353" width="9.140625" style="33"/>
    <col min="4354" max="4354" width="25.7109375" style="33" bestFit="1" customWidth="1"/>
    <col min="4355" max="4355" width="19.5703125" style="33" customWidth="1"/>
    <col min="4356" max="4356" width="20.42578125" style="33" customWidth="1"/>
    <col min="4357" max="4357" width="15.140625" style="33" customWidth="1"/>
    <col min="4358" max="4358" width="17.85546875" style="33" bestFit="1" customWidth="1"/>
    <col min="4359" max="4359" width="19.42578125" style="33" customWidth="1"/>
    <col min="4360" max="4360" width="14.7109375" style="33" customWidth="1"/>
    <col min="4361" max="4361" width="15.28515625" style="33" bestFit="1" customWidth="1"/>
    <col min="4362" max="4362" width="17.28515625" style="33" bestFit="1" customWidth="1"/>
    <col min="4363" max="4363" width="18" style="33" bestFit="1" customWidth="1"/>
    <col min="4364" max="4364" width="14.140625" style="33" customWidth="1"/>
    <col min="4365" max="4609" width="9.140625" style="33"/>
    <col min="4610" max="4610" width="25.7109375" style="33" bestFit="1" customWidth="1"/>
    <col min="4611" max="4611" width="19.5703125" style="33" customWidth="1"/>
    <col min="4612" max="4612" width="20.42578125" style="33" customWidth="1"/>
    <col min="4613" max="4613" width="15.140625" style="33" customWidth="1"/>
    <col min="4614" max="4614" width="17.85546875" style="33" bestFit="1" customWidth="1"/>
    <col min="4615" max="4615" width="19.42578125" style="33" customWidth="1"/>
    <col min="4616" max="4616" width="14.7109375" style="33" customWidth="1"/>
    <col min="4617" max="4617" width="15.28515625" style="33" bestFit="1" customWidth="1"/>
    <col min="4618" max="4618" width="17.28515625" style="33" bestFit="1" customWidth="1"/>
    <col min="4619" max="4619" width="18" style="33" bestFit="1" customWidth="1"/>
    <col min="4620" max="4620" width="14.140625" style="33" customWidth="1"/>
    <col min="4621" max="4865" width="9.140625" style="33"/>
    <col min="4866" max="4866" width="25.7109375" style="33" bestFit="1" customWidth="1"/>
    <col min="4867" max="4867" width="19.5703125" style="33" customWidth="1"/>
    <col min="4868" max="4868" width="20.42578125" style="33" customWidth="1"/>
    <col min="4869" max="4869" width="15.140625" style="33" customWidth="1"/>
    <col min="4870" max="4870" width="17.85546875" style="33" bestFit="1" customWidth="1"/>
    <col min="4871" max="4871" width="19.42578125" style="33" customWidth="1"/>
    <col min="4872" max="4872" width="14.7109375" style="33" customWidth="1"/>
    <col min="4873" max="4873" width="15.28515625" style="33" bestFit="1" customWidth="1"/>
    <col min="4874" max="4874" width="17.28515625" style="33" bestFit="1" customWidth="1"/>
    <col min="4875" max="4875" width="18" style="33" bestFit="1" customWidth="1"/>
    <col min="4876" max="4876" width="14.140625" style="33" customWidth="1"/>
    <col min="4877" max="5121" width="9.140625" style="33"/>
    <col min="5122" max="5122" width="25.7109375" style="33" bestFit="1" customWidth="1"/>
    <col min="5123" max="5123" width="19.5703125" style="33" customWidth="1"/>
    <col min="5124" max="5124" width="20.42578125" style="33" customWidth="1"/>
    <col min="5125" max="5125" width="15.140625" style="33" customWidth="1"/>
    <col min="5126" max="5126" width="17.85546875" style="33" bestFit="1" customWidth="1"/>
    <col min="5127" max="5127" width="19.42578125" style="33" customWidth="1"/>
    <col min="5128" max="5128" width="14.7109375" style="33" customWidth="1"/>
    <col min="5129" max="5129" width="15.28515625" style="33" bestFit="1" customWidth="1"/>
    <col min="5130" max="5130" width="17.28515625" style="33" bestFit="1" customWidth="1"/>
    <col min="5131" max="5131" width="18" style="33" bestFit="1" customWidth="1"/>
    <col min="5132" max="5132" width="14.140625" style="33" customWidth="1"/>
    <col min="5133" max="5377" width="9.140625" style="33"/>
    <col min="5378" max="5378" width="25.7109375" style="33" bestFit="1" customWidth="1"/>
    <col min="5379" max="5379" width="19.5703125" style="33" customWidth="1"/>
    <col min="5380" max="5380" width="20.42578125" style="33" customWidth="1"/>
    <col min="5381" max="5381" width="15.140625" style="33" customWidth="1"/>
    <col min="5382" max="5382" width="17.85546875" style="33" bestFit="1" customWidth="1"/>
    <col min="5383" max="5383" width="19.42578125" style="33" customWidth="1"/>
    <col min="5384" max="5384" width="14.7109375" style="33" customWidth="1"/>
    <col min="5385" max="5385" width="15.28515625" style="33" bestFit="1" customWidth="1"/>
    <col min="5386" max="5386" width="17.28515625" style="33" bestFit="1" customWidth="1"/>
    <col min="5387" max="5387" width="18" style="33" bestFit="1" customWidth="1"/>
    <col min="5388" max="5388" width="14.140625" style="33" customWidth="1"/>
    <col min="5389" max="5633" width="9.140625" style="33"/>
    <col min="5634" max="5634" width="25.7109375" style="33" bestFit="1" customWidth="1"/>
    <col min="5635" max="5635" width="19.5703125" style="33" customWidth="1"/>
    <col min="5636" max="5636" width="20.42578125" style="33" customWidth="1"/>
    <col min="5637" max="5637" width="15.140625" style="33" customWidth="1"/>
    <col min="5638" max="5638" width="17.85546875" style="33" bestFit="1" customWidth="1"/>
    <col min="5639" max="5639" width="19.42578125" style="33" customWidth="1"/>
    <col min="5640" max="5640" width="14.7109375" style="33" customWidth="1"/>
    <col min="5641" max="5641" width="15.28515625" style="33" bestFit="1" customWidth="1"/>
    <col min="5642" max="5642" width="17.28515625" style="33" bestFit="1" customWidth="1"/>
    <col min="5643" max="5643" width="18" style="33" bestFit="1" customWidth="1"/>
    <col min="5644" max="5644" width="14.140625" style="33" customWidth="1"/>
    <col min="5645" max="5889" width="9.140625" style="33"/>
    <col min="5890" max="5890" width="25.7109375" style="33" bestFit="1" customWidth="1"/>
    <col min="5891" max="5891" width="19.5703125" style="33" customWidth="1"/>
    <col min="5892" max="5892" width="20.42578125" style="33" customWidth="1"/>
    <col min="5893" max="5893" width="15.140625" style="33" customWidth="1"/>
    <col min="5894" max="5894" width="17.85546875" style="33" bestFit="1" customWidth="1"/>
    <col min="5895" max="5895" width="19.42578125" style="33" customWidth="1"/>
    <col min="5896" max="5896" width="14.7109375" style="33" customWidth="1"/>
    <col min="5897" max="5897" width="15.28515625" style="33" bestFit="1" customWidth="1"/>
    <col min="5898" max="5898" width="17.28515625" style="33" bestFit="1" customWidth="1"/>
    <col min="5899" max="5899" width="18" style="33" bestFit="1" customWidth="1"/>
    <col min="5900" max="5900" width="14.140625" style="33" customWidth="1"/>
    <col min="5901" max="6145" width="9.140625" style="33"/>
    <col min="6146" max="6146" width="25.7109375" style="33" bestFit="1" customWidth="1"/>
    <col min="6147" max="6147" width="19.5703125" style="33" customWidth="1"/>
    <col min="6148" max="6148" width="20.42578125" style="33" customWidth="1"/>
    <col min="6149" max="6149" width="15.140625" style="33" customWidth="1"/>
    <col min="6150" max="6150" width="17.85546875" style="33" bestFit="1" customWidth="1"/>
    <col min="6151" max="6151" width="19.42578125" style="33" customWidth="1"/>
    <col min="6152" max="6152" width="14.7109375" style="33" customWidth="1"/>
    <col min="6153" max="6153" width="15.28515625" style="33" bestFit="1" customWidth="1"/>
    <col min="6154" max="6154" width="17.28515625" style="33" bestFit="1" customWidth="1"/>
    <col min="6155" max="6155" width="18" style="33" bestFit="1" customWidth="1"/>
    <col min="6156" max="6156" width="14.140625" style="33" customWidth="1"/>
    <col min="6157" max="6401" width="9.140625" style="33"/>
    <col min="6402" max="6402" width="25.7109375" style="33" bestFit="1" customWidth="1"/>
    <col min="6403" max="6403" width="19.5703125" style="33" customWidth="1"/>
    <col min="6404" max="6404" width="20.42578125" style="33" customWidth="1"/>
    <col min="6405" max="6405" width="15.140625" style="33" customWidth="1"/>
    <col min="6406" max="6406" width="17.85546875" style="33" bestFit="1" customWidth="1"/>
    <col min="6407" max="6407" width="19.42578125" style="33" customWidth="1"/>
    <col min="6408" max="6408" width="14.7109375" style="33" customWidth="1"/>
    <col min="6409" max="6409" width="15.28515625" style="33" bestFit="1" customWidth="1"/>
    <col min="6410" max="6410" width="17.28515625" style="33" bestFit="1" customWidth="1"/>
    <col min="6411" max="6411" width="18" style="33" bestFit="1" customWidth="1"/>
    <col min="6412" max="6412" width="14.140625" style="33" customWidth="1"/>
    <col min="6413" max="6657" width="9.140625" style="33"/>
    <col min="6658" max="6658" width="25.7109375" style="33" bestFit="1" customWidth="1"/>
    <col min="6659" max="6659" width="19.5703125" style="33" customWidth="1"/>
    <col min="6660" max="6660" width="20.42578125" style="33" customWidth="1"/>
    <col min="6661" max="6661" width="15.140625" style="33" customWidth="1"/>
    <col min="6662" max="6662" width="17.85546875" style="33" bestFit="1" customWidth="1"/>
    <col min="6663" max="6663" width="19.42578125" style="33" customWidth="1"/>
    <col min="6664" max="6664" width="14.7109375" style="33" customWidth="1"/>
    <col min="6665" max="6665" width="15.28515625" style="33" bestFit="1" customWidth="1"/>
    <col min="6666" max="6666" width="17.28515625" style="33" bestFit="1" customWidth="1"/>
    <col min="6667" max="6667" width="18" style="33" bestFit="1" customWidth="1"/>
    <col min="6668" max="6668" width="14.140625" style="33" customWidth="1"/>
    <col min="6669" max="6913" width="9.140625" style="33"/>
    <col min="6914" max="6914" width="25.7109375" style="33" bestFit="1" customWidth="1"/>
    <col min="6915" max="6915" width="19.5703125" style="33" customWidth="1"/>
    <col min="6916" max="6916" width="20.42578125" style="33" customWidth="1"/>
    <col min="6917" max="6917" width="15.140625" style="33" customWidth="1"/>
    <col min="6918" max="6918" width="17.85546875" style="33" bestFit="1" customWidth="1"/>
    <col min="6919" max="6919" width="19.42578125" style="33" customWidth="1"/>
    <col min="6920" max="6920" width="14.7109375" style="33" customWidth="1"/>
    <col min="6921" max="6921" width="15.28515625" style="33" bestFit="1" customWidth="1"/>
    <col min="6922" max="6922" width="17.28515625" style="33" bestFit="1" customWidth="1"/>
    <col min="6923" max="6923" width="18" style="33" bestFit="1" customWidth="1"/>
    <col min="6924" max="6924" width="14.140625" style="33" customWidth="1"/>
    <col min="6925" max="7169" width="9.140625" style="33"/>
    <col min="7170" max="7170" width="25.7109375" style="33" bestFit="1" customWidth="1"/>
    <col min="7171" max="7171" width="19.5703125" style="33" customWidth="1"/>
    <col min="7172" max="7172" width="20.42578125" style="33" customWidth="1"/>
    <col min="7173" max="7173" width="15.140625" style="33" customWidth="1"/>
    <col min="7174" max="7174" width="17.85546875" style="33" bestFit="1" customWidth="1"/>
    <col min="7175" max="7175" width="19.42578125" style="33" customWidth="1"/>
    <col min="7176" max="7176" width="14.7109375" style="33" customWidth="1"/>
    <col min="7177" max="7177" width="15.28515625" style="33" bestFit="1" customWidth="1"/>
    <col min="7178" max="7178" width="17.28515625" style="33" bestFit="1" customWidth="1"/>
    <col min="7179" max="7179" width="18" style="33" bestFit="1" customWidth="1"/>
    <col min="7180" max="7180" width="14.140625" style="33" customWidth="1"/>
    <col min="7181" max="7425" width="9.140625" style="33"/>
    <col min="7426" max="7426" width="25.7109375" style="33" bestFit="1" customWidth="1"/>
    <col min="7427" max="7427" width="19.5703125" style="33" customWidth="1"/>
    <col min="7428" max="7428" width="20.42578125" style="33" customWidth="1"/>
    <col min="7429" max="7429" width="15.140625" style="33" customWidth="1"/>
    <col min="7430" max="7430" width="17.85546875" style="33" bestFit="1" customWidth="1"/>
    <col min="7431" max="7431" width="19.42578125" style="33" customWidth="1"/>
    <col min="7432" max="7432" width="14.7109375" style="33" customWidth="1"/>
    <col min="7433" max="7433" width="15.28515625" style="33" bestFit="1" customWidth="1"/>
    <col min="7434" max="7434" width="17.28515625" style="33" bestFit="1" customWidth="1"/>
    <col min="7435" max="7435" width="18" style="33" bestFit="1" customWidth="1"/>
    <col min="7436" max="7436" width="14.140625" style="33" customWidth="1"/>
    <col min="7437" max="7681" width="9.140625" style="33"/>
    <col min="7682" max="7682" width="25.7109375" style="33" bestFit="1" customWidth="1"/>
    <col min="7683" max="7683" width="19.5703125" style="33" customWidth="1"/>
    <col min="7684" max="7684" width="20.42578125" style="33" customWidth="1"/>
    <col min="7685" max="7685" width="15.140625" style="33" customWidth="1"/>
    <col min="7686" max="7686" width="17.85546875" style="33" bestFit="1" customWidth="1"/>
    <col min="7687" max="7687" width="19.42578125" style="33" customWidth="1"/>
    <col min="7688" max="7688" width="14.7109375" style="33" customWidth="1"/>
    <col min="7689" max="7689" width="15.28515625" style="33" bestFit="1" customWidth="1"/>
    <col min="7690" max="7690" width="17.28515625" style="33" bestFit="1" customWidth="1"/>
    <col min="7691" max="7691" width="18" style="33" bestFit="1" customWidth="1"/>
    <col min="7692" max="7692" width="14.140625" style="33" customWidth="1"/>
    <col min="7693" max="7937" width="9.140625" style="33"/>
    <col min="7938" max="7938" width="25.7109375" style="33" bestFit="1" customWidth="1"/>
    <col min="7939" max="7939" width="19.5703125" style="33" customWidth="1"/>
    <col min="7940" max="7940" width="20.42578125" style="33" customWidth="1"/>
    <col min="7941" max="7941" width="15.140625" style="33" customWidth="1"/>
    <col min="7942" max="7942" width="17.85546875" style="33" bestFit="1" customWidth="1"/>
    <col min="7943" max="7943" width="19.42578125" style="33" customWidth="1"/>
    <col min="7944" max="7944" width="14.7109375" style="33" customWidth="1"/>
    <col min="7945" max="7945" width="15.28515625" style="33" bestFit="1" customWidth="1"/>
    <col min="7946" max="7946" width="17.28515625" style="33" bestFit="1" customWidth="1"/>
    <col min="7947" max="7947" width="18" style="33" bestFit="1" customWidth="1"/>
    <col min="7948" max="7948" width="14.140625" style="33" customWidth="1"/>
    <col min="7949" max="8193" width="9.140625" style="33"/>
    <col min="8194" max="8194" width="25.7109375" style="33" bestFit="1" customWidth="1"/>
    <col min="8195" max="8195" width="19.5703125" style="33" customWidth="1"/>
    <col min="8196" max="8196" width="20.42578125" style="33" customWidth="1"/>
    <col min="8197" max="8197" width="15.140625" style="33" customWidth="1"/>
    <col min="8198" max="8198" width="17.85546875" style="33" bestFit="1" customWidth="1"/>
    <col min="8199" max="8199" width="19.42578125" style="33" customWidth="1"/>
    <col min="8200" max="8200" width="14.7109375" style="33" customWidth="1"/>
    <col min="8201" max="8201" width="15.28515625" style="33" bestFit="1" customWidth="1"/>
    <col min="8202" max="8202" width="17.28515625" style="33" bestFit="1" customWidth="1"/>
    <col min="8203" max="8203" width="18" style="33" bestFit="1" customWidth="1"/>
    <col min="8204" max="8204" width="14.140625" style="33" customWidth="1"/>
    <col min="8205" max="8449" width="9.140625" style="33"/>
    <col min="8450" max="8450" width="25.7109375" style="33" bestFit="1" customWidth="1"/>
    <col min="8451" max="8451" width="19.5703125" style="33" customWidth="1"/>
    <col min="8452" max="8452" width="20.42578125" style="33" customWidth="1"/>
    <col min="8453" max="8453" width="15.140625" style="33" customWidth="1"/>
    <col min="8454" max="8454" width="17.85546875" style="33" bestFit="1" customWidth="1"/>
    <col min="8455" max="8455" width="19.42578125" style="33" customWidth="1"/>
    <col min="8456" max="8456" width="14.7109375" style="33" customWidth="1"/>
    <col min="8457" max="8457" width="15.28515625" style="33" bestFit="1" customWidth="1"/>
    <col min="8458" max="8458" width="17.28515625" style="33" bestFit="1" customWidth="1"/>
    <col min="8459" max="8459" width="18" style="33" bestFit="1" customWidth="1"/>
    <col min="8460" max="8460" width="14.140625" style="33" customWidth="1"/>
    <col min="8461" max="8705" width="9.140625" style="33"/>
    <col min="8706" max="8706" width="25.7109375" style="33" bestFit="1" customWidth="1"/>
    <col min="8707" max="8707" width="19.5703125" style="33" customWidth="1"/>
    <col min="8708" max="8708" width="20.42578125" style="33" customWidth="1"/>
    <col min="8709" max="8709" width="15.140625" style="33" customWidth="1"/>
    <col min="8710" max="8710" width="17.85546875" style="33" bestFit="1" customWidth="1"/>
    <col min="8711" max="8711" width="19.42578125" style="33" customWidth="1"/>
    <col min="8712" max="8712" width="14.7109375" style="33" customWidth="1"/>
    <col min="8713" max="8713" width="15.28515625" style="33" bestFit="1" customWidth="1"/>
    <col min="8714" max="8714" width="17.28515625" style="33" bestFit="1" customWidth="1"/>
    <col min="8715" max="8715" width="18" style="33" bestFit="1" customWidth="1"/>
    <col min="8716" max="8716" width="14.140625" style="33" customWidth="1"/>
    <col min="8717" max="8961" width="9.140625" style="33"/>
    <col min="8962" max="8962" width="25.7109375" style="33" bestFit="1" customWidth="1"/>
    <col min="8963" max="8963" width="19.5703125" style="33" customWidth="1"/>
    <col min="8964" max="8964" width="20.42578125" style="33" customWidth="1"/>
    <col min="8965" max="8965" width="15.140625" style="33" customWidth="1"/>
    <col min="8966" max="8966" width="17.85546875" style="33" bestFit="1" customWidth="1"/>
    <col min="8967" max="8967" width="19.42578125" style="33" customWidth="1"/>
    <col min="8968" max="8968" width="14.7109375" style="33" customWidth="1"/>
    <col min="8969" max="8969" width="15.28515625" style="33" bestFit="1" customWidth="1"/>
    <col min="8970" max="8970" width="17.28515625" style="33" bestFit="1" customWidth="1"/>
    <col min="8971" max="8971" width="18" style="33" bestFit="1" customWidth="1"/>
    <col min="8972" max="8972" width="14.140625" style="33" customWidth="1"/>
    <col min="8973" max="9217" width="9.140625" style="33"/>
    <col min="9218" max="9218" width="25.7109375" style="33" bestFit="1" customWidth="1"/>
    <col min="9219" max="9219" width="19.5703125" style="33" customWidth="1"/>
    <col min="9220" max="9220" width="20.42578125" style="33" customWidth="1"/>
    <col min="9221" max="9221" width="15.140625" style="33" customWidth="1"/>
    <col min="9222" max="9222" width="17.85546875" style="33" bestFit="1" customWidth="1"/>
    <col min="9223" max="9223" width="19.42578125" style="33" customWidth="1"/>
    <col min="9224" max="9224" width="14.7109375" style="33" customWidth="1"/>
    <col min="9225" max="9225" width="15.28515625" style="33" bestFit="1" customWidth="1"/>
    <col min="9226" max="9226" width="17.28515625" style="33" bestFit="1" customWidth="1"/>
    <col min="9227" max="9227" width="18" style="33" bestFit="1" customWidth="1"/>
    <col min="9228" max="9228" width="14.140625" style="33" customWidth="1"/>
    <col min="9229" max="9473" width="9.140625" style="33"/>
    <col min="9474" max="9474" width="25.7109375" style="33" bestFit="1" customWidth="1"/>
    <col min="9475" max="9475" width="19.5703125" style="33" customWidth="1"/>
    <col min="9476" max="9476" width="20.42578125" style="33" customWidth="1"/>
    <col min="9477" max="9477" width="15.140625" style="33" customWidth="1"/>
    <col min="9478" max="9478" width="17.85546875" style="33" bestFit="1" customWidth="1"/>
    <col min="9479" max="9479" width="19.42578125" style="33" customWidth="1"/>
    <col min="9480" max="9480" width="14.7109375" style="33" customWidth="1"/>
    <col min="9481" max="9481" width="15.28515625" style="33" bestFit="1" customWidth="1"/>
    <col min="9482" max="9482" width="17.28515625" style="33" bestFit="1" customWidth="1"/>
    <col min="9483" max="9483" width="18" style="33" bestFit="1" customWidth="1"/>
    <col min="9484" max="9484" width="14.140625" style="33" customWidth="1"/>
    <col min="9485" max="9729" width="9.140625" style="33"/>
    <col min="9730" max="9730" width="25.7109375" style="33" bestFit="1" customWidth="1"/>
    <col min="9731" max="9731" width="19.5703125" style="33" customWidth="1"/>
    <col min="9732" max="9732" width="20.42578125" style="33" customWidth="1"/>
    <col min="9733" max="9733" width="15.140625" style="33" customWidth="1"/>
    <col min="9734" max="9734" width="17.85546875" style="33" bestFit="1" customWidth="1"/>
    <col min="9735" max="9735" width="19.42578125" style="33" customWidth="1"/>
    <col min="9736" max="9736" width="14.7109375" style="33" customWidth="1"/>
    <col min="9737" max="9737" width="15.28515625" style="33" bestFit="1" customWidth="1"/>
    <col min="9738" max="9738" width="17.28515625" style="33" bestFit="1" customWidth="1"/>
    <col min="9739" max="9739" width="18" style="33" bestFit="1" customWidth="1"/>
    <col min="9740" max="9740" width="14.140625" style="33" customWidth="1"/>
    <col min="9741" max="9985" width="9.140625" style="33"/>
    <col min="9986" max="9986" width="25.7109375" style="33" bestFit="1" customWidth="1"/>
    <col min="9987" max="9987" width="19.5703125" style="33" customWidth="1"/>
    <col min="9988" max="9988" width="20.42578125" style="33" customWidth="1"/>
    <col min="9989" max="9989" width="15.140625" style="33" customWidth="1"/>
    <col min="9990" max="9990" width="17.85546875" style="33" bestFit="1" customWidth="1"/>
    <col min="9991" max="9991" width="19.42578125" style="33" customWidth="1"/>
    <col min="9992" max="9992" width="14.7109375" style="33" customWidth="1"/>
    <col min="9993" max="9993" width="15.28515625" style="33" bestFit="1" customWidth="1"/>
    <col min="9994" max="9994" width="17.28515625" style="33" bestFit="1" customWidth="1"/>
    <col min="9995" max="9995" width="18" style="33" bestFit="1" customWidth="1"/>
    <col min="9996" max="9996" width="14.140625" style="33" customWidth="1"/>
    <col min="9997" max="10241" width="9.140625" style="33"/>
    <col min="10242" max="10242" width="25.7109375" style="33" bestFit="1" customWidth="1"/>
    <col min="10243" max="10243" width="19.5703125" style="33" customWidth="1"/>
    <col min="10244" max="10244" width="20.42578125" style="33" customWidth="1"/>
    <col min="10245" max="10245" width="15.140625" style="33" customWidth="1"/>
    <col min="10246" max="10246" width="17.85546875" style="33" bestFit="1" customWidth="1"/>
    <col min="10247" max="10247" width="19.42578125" style="33" customWidth="1"/>
    <col min="10248" max="10248" width="14.7109375" style="33" customWidth="1"/>
    <col min="10249" max="10249" width="15.28515625" style="33" bestFit="1" customWidth="1"/>
    <col min="10250" max="10250" width="17.28515625" style="33" bestFit="1" customWidth="1"/>
    <col min="10251" max="10251" width="18" style="33" bestFit="1" customWidth="1"/>
    <col min="10252" max="10252" width="14.140625" style="33" customWidth="1"/>
    <col min="10253" max="10497" width="9.140625" style="33"/>
    <col min="10498" max="10498" width="25.7109375" style="33" bestFit="1" customWidth="1"/>
    <col min="10499" max="10499" width="19.5703125" style="33" customWidth="1"/>
    <col min="10500" max="10500" width="20.42578125" style="33" customWidth="1"/>
    <col min="10501" max="10501" width="15.140625" style="33" customWidth="1"/>
    <col min="10502" max="10502" width="17.85546875" style="33" bestFit="1" customWidth="1"/>
    <col min="10503" max="10503" width="19.42578125" style="33" customWidth="1"/>
    <col min="10504" max="10504" width="14.7109375" style="33" customWidth="1"/>
    <col min="10505" max="10505" width="15.28515625" style="33" bestFit="1" customWidth="1"/>
    <col min="10506" max="10506" width="17.28515625" style="33" bestFit="1" customWidth="1"/>
    <col min="10507" max="10507" width="18" style="33" bestFit="1" customWidth="1"/>
    <col min="10508" max="10508" width="14.140625" style="33" customWidth="1"/>
    <col min="10509" max="10753" width="9.140625" style="33"/>
    <col min="10754" max="10754" width="25.7109375" style="33" bestFit="1" customWidth="1"/>
    <col min="10755" max="10755" width="19.5703125" style="33" customWidth="1"/>
    <col min="10756" max="10756" width="20.42578125" style="33" customWidth="1"/>
    <col min="10757" max="10757" width="15.140625" style="33" customWidth="1"/>
    <col min="10758" max="10758" width="17.85546875" style="33" bestFit="1" customWidth="1"/>
    <col min="10759" max="10759" width="19.42578125" style="33" customWidth="1"/>
    <col min="10760" max="10760" width="14.7109375" style="33" customWidth="1"/>
    <col min="10761" max="10761" width="15.28515625" style="33" bestFit="1" customWidth="1"/>
    <col min="10762" max="10762" width="17.28515625" style="33" bestFit="1" customWidth="1"/>
    <col min="10763" max="10763" width="18" style="33" bestFit="1" customWidth="1"/>
    <col min="10764" max="10764" width="14.140625" style="33" customWidth="1"/>
    <col min="10765" max="11009" width="9.140625" style="33"/>
    <col min="11010" max="11010" width="25.7109375" style="33" bestFit="1" customWidth="1"/>
    <col min="11011" max="11011" width="19.5703125" style="33" customWidth="1"/>
    <col min="11012" max="11012" width="20.42578125" style="33" customWidth="1"/>
    <col min="11013" max="11013" width="15.140625" style="33" customWidth="1"/>
    <col min="11014" max="11014" width="17.85546875" style="33" bestFit="1" customWidth="1"/>
    <col min="11015" max="11015" width="19.42578125" style="33" customWidth="1"/>
    <col min="11016" max="11016" width="14.7109375" style="33" customWidth="1"/>
    <col min="11017" max="11017" width="15.28515625" style="33" bestFit="1" customWidth="1"/>
    <col min="11018" max="11018" width="17.28515625" style="33" bestFit="1" customWidth="1"/>
    <col min="11019" max="11019" width="18" style="33" bestFit="1" customWidth="1"/>
    <col min="11020" max="11020" width="14.140625" style="33" customWidth="1"/>
    <col min="11021" max="11265" width="9.140625" style="33"/>
    <col min="11266" max="11266" width="25.7109375" style="33" bestFit="1" customWidth="1"/>
    <col min="11267" max="11267" width="19.5703125" style="33" customWidth="1"/>
    <col min="11268" max="11268" width="20.42578125" style="33" customWidth="1"/>
    <col min="11269" max="11269" width="15.140625" style="33" customWidth="1"/>
    <col min="11270" max="11270" width="17.85546875" style="33" bestFit="1" customWidth="1"/>
    <col min="11271" max="11271" width="19.42578125" style="33" customWidth="1"/>
    <col min="11272" max="11272" width="14.7109375" style="33" customWidth="1"/>
    <col min="11273" max="11273" width="15.28515625" style="33" bestFit="1" customWidth="1"/>
    <col min="11274" max="11274" width="17.28515625" style="33" bestFit="1" customWidth="1"/>
    <col min="11275" max="11275" width="18" style="33" bestFit="1" customWidth="1"/>
    <col min="11276" max="11276" width="14.140625" style="33" customWidth="1"/>
    <col min="11277" max="11521" width="9.140625" style="33"/>
    <col min="11522" max="11522" width="25.7109375" style="33" bestFit="1" customWidth="1"/>
    <col min="11523" max="11523" width="19.5703125" style="33" customWidth="1"/>
    <col min="11524" max="11524" width="20.42578125" style="33" customWidth="1"/>
    <col min="11525" max="11525" width="15.140625" style="33" customWidth="1"/>
    <col min="11526" max="11526" width="17.85546875" style="33" bestFit="1" customWidth="1"/>
    <col min="11527" max="11527" width="19.42578125" style="33" customWidth="1"/>
    <col min="11528" max="11528" width="14.7109375" style="33" customWidth="1"/>
    <col min="11529" max="11529" width="15.28515625" style="33" bestFit="1" customWidth="1"/>
    <col min="11530" max="11530" width="17.28515625" style="33" bestFit="1" customWidth="1"/>
    <col min="11531" max="11531" width="18" style="33" bestFit="1" customWidth="1"/>
    <col min="11532" max="11532" width="14.140625" style="33" customWidth="1"/>
    <col min="11533" max="11777" width="9.140625" style="33"/>
    <col min="11778" max="11778" width="25.7109375" style="33" bestFit="1" customWidth="1"/>
    <col min="11779" max="11779" width="19.5703125" style="33" customWidth="1"/>
    <col min="11780" max="11780" width="20.42578125" style="33" customWidth="1"/>
    <col min="11781" max="11781" width="15.140625" style="33" customWidth="1"/>
    <col min="11782" max="11782" width="17.85546875" style="33" bestFit="1" customWidth="1"/>
    <col min="11783" max="11783" width="19.42578125" style="33" customWidth="1"/>
    <col min="11784" max="11784" width="14.7109375" style="33" customWidth="1"/>
    <col min="11785" max="11785" width="15.28515625" style="33" bestFit="1" customWidth="1"/>
    <col min="11786" max="11786" width="17.28515625" style="33" bestFit="1" customWidth="1"/>
    <col min="11787" max="11787" width="18" style="33" bestFit="1" customWidth="1"/>
    <col min="11788" max="11788" width="14.140625" style="33" customWidth="1"/>
    <col min="11789" max="12033" width="9.140625" style="33"/>
    <col min="12034" max="12034" width="25.7109375" style="33" bestFit="1" customWidth="1"/>
    <col min="12035" max="12035" width="19.5703125" style="33" customWidth="1"/>
    <col min="12036" max="12036" width="20.42578125" style="33" customWidth="1"/>
    <col min="12037" max="12037" width="15.140625" style="33" customWidth="1"/>
    <col min="12038" max="12038" width="17.85546875" style="33" bestFit="1" customWidth="1"/>
    <col min="12039" max="12039" width="19.42578125" style="33" customWidth="1"/>
    <col min="12040" max="12040" width="14.7109375" style="33" customWidth="1"/>
    <col min="12041" max="12041" width="15.28515625" style="33" bestFit="1" customWidth="1"/>
    <col min="12042" max="12042" width="17.28515625" style="33" bestFit="1" customWidth="1"/>
    <col min="12043" max="12043" width="18" style="33" bestFit="1" customWidth="1"/>
    <col min="12044" max="12044" width="14.140625" style="33" customWidth="1"/>
    <col min="12045" max="12289" width="9.140625" style="33"/>
    <col min="12290" max="12290" width="25.7109375" style="33" bestFit="1" customWidth="1"/>
    <col min="12291" max="12291" width="19.5703125" style="33" customWidth="1"/>
    <col min="12292" max="12292" width="20.42578125" style="33" customWidth="1"/>
    <col min="12293" max="12293" width="15.140625" style="33" customWidth="1"/>
    <col min="12294" max="12294" width="17.85546875" style="33" bestFit="1" customWidth="1"/>
    <col min="12295" max="12295" width="19.42578125" style="33" customWidth="1"/>
    <col min="12296" max="12296" width="14.7109375" style="33" customWidth="1"/>
    <col min="12297" max="12297" width="15.28515625" style="33" bestFit="1" customWidth="1"/>
    <col min="12298" max="12298" width="17.28515625" style="33" bestFit="1" customWidth="1"/>
    <col min="12299" max="12299" width="18" style="33" bestFit="1" customWidth="1"/>
    <col min="12300" max="12300" width="14.140625" style="33" customWidth="1"/>
    <col min="12301" max="12545" width="9.140625" style="33"/>
    <col min="12546" max="12546" width="25.7109375" style="33" bestFit="1" customWidth="1"/>
    <col min="12547" max="12547" width="19.5703125" style="33" customWidth="1"/>
    <col min="12548" max="12548" width="20.42578125" style="33" customWidth="1"/>
    <col min="12549" max="12549" width="15.140625" style="33" customWidth="1"/>
    <col min="12550" max="12550" width="17.85546875" style="33" bestFit="1" customWidth="1"/>
    <col min="12551" max="12551" width="19.42578125" style="33" customWidth="1"/>
    <col min="12552" max="12552" width="14.7109375" style="33" customWidth="1"/>
    <col min="12553" max="12553" width="15.28515625" style="33" bestFit="1" customWidth="1"/>
    <col min="12554" max="12554" width="17.28515625" style="33" bestFit="1" customWidth="1"/>
    <col min="12555" max="12555" width="18" style="33" bestFit="1" customWidth="1"/>
    <col min="12556" max="12556" width="14.140625" style="33" customWidth="1"/>
    <col min="12557" max="12801" width="9.140625" style="33"/>
    <col min="12802" max="12802" width="25.7109375" style="33" bestFit="1" customWidth="1"/>
    <col min="12803" max="12803" width="19.5703125" style="33" customWidth="1"/>
    <col min="12804" max="12804" width="20.42578125" style="33" customWidth="1"/>
    <col min="12805" max="12805" width="15.140625" style="33" customWidth="1"/>
    <col min="12806" max="12806" width="17.85546875" style="33" bestFit="1" customWidth="1"/>
    <col min="12807" max="12807" width="19.42578125" style="33" customWidth="1"/>
    <col min="12808" max="12808" width="14.7109375" style="33" customWidth="1"/>
    <col min="12809" max="12809" width="15.28515625" style="33" bestFit="1" customWidth="1"/>
    <col min="12810" max="12810" width="17.28515625" style="33" bestFit="1" customWidth="1"/>
    <col min="12811" max="12811" width="18" style="33" bestFit="1" customWidth="1"/>
    <col min="12812" max="12812" width="14.140625" style="33" customWidth="1"/>
    <col min="12813" max="13057" width="9.140625" style="33"/>
    <col min="13058" max="13058" width="25.7109375" style="33" bestFit="1" customWidth="1"/>
    <col min="13059" max="13059" width="19.5703125" style="33" customWidth="1"/>
    <col min="13060" max="13060" width="20.42578125" style="33" customWidth="1"/>
    <col min="13061" max="13061" width="15.140625" style="33" customWidth="1"/>
    <col min="13062" max="13062" width="17.85546875" style="33" bestFit="1" customWidth="1"/>
    <col min="13063" max="13063" width="19.42578125" style="33" customWidth="1"/>
    <col min="13064" max="13064" width="14.7109375" style="33" customWidth="1"/>
    <col min="13065" max="13065" width="15.28515625" style="33" bestFit="1" customWidth="1"/>
    <col min="13066" max="13066" width="17.28515625" style="33" bestFit="1" customWidth="1"/>
    <col min="13067" max="13067" width="18" style="33" bestFit="1" customWidth="1"/>
    <col min="13068" max="13068" width="14.140625" style="33" customWidth="1"/>
    <col min="13069" max="13313" width="9.140625" style="33"/>
    <col min="13314" max="13314" width="25.7109375" style="33" bestFit="1" customWidth="1"/>
    <col min="13315" max="13315" width="19.5703125" style="33" customWidth="1"/>
    <col min="13316" max="13316" width="20.42578125" style="33" customWidth="1"/>
    <col min="13317" max="13317" width="15.140625" style="33" customWidth="1"/>
    <col min="13318" max="13318" width="17.85546875" style="33" bestFit="1" customWidth="1"/>
    <col min="13319" max="13319" width="19.42578125" style="33" customWidth="1"/>
    <col min="13320" max="13320" width="14.7109375" style="33" customWidth="1"/>
    <col min="13321" max="13321" width="15.28515625" style="33" bestFit="1" customWidth="1"/>
    <col min="13322" max="13322" width="17.28515625" style="33" bestFit="1" customWidth="1"/>
    <col min="13323" max="13323" width="18" style="33" bestFit="1" customWidth="1"/>
    <col min="13324" max="13324" width="14.140625" style="33" customWidth="1"/>
    <col min="13325" max="13569" width="9.140625" style="33"/>
    <col min="13570" max="13570" width="25.7109375" style="33" bestFit="1" customWidth="1"/>
    <col min="13571" max="13571" width="19.5703125" style="33" customWidth="1"/>
    <col min="13572" max="13572" width="20.42578125" style="33" customWidth="1"/>
    <col min="13573" max="13573" width="15.140625" style="33" customWidth="1"/>
    <col min="13574" max="13574" width="17.85546875" style="33" bestFit="1" customWidth="1"/>
    <col min="13575" max="13575" width="19.42578125" style="33" customWidth="1"/>
    <col min="13576" max="13576" width="14.7109375" style="33" customWidth="1"/>
    <col min="13577" max="13577" width="15.28515625" style="33" bestFit="1" customWidth="1"/>
    <col min="13578" max="13578" width="17.28515625" style="33" bestFit="1" customWidth="1"/>
    <col min="13579" max="13579" width="18" style="33" bestFit="1" customWidth="1"/>
    <col min="13580" max="13580" width="14.140625" style="33" customWidth="1"/>
    <col min="13581" max="13825" width="9.140625" style="33"/>
    <col min="13826" max="13826" width="25.7109375" style="33" bestFit="1" customWidth="1"/>
    <col min="13827" max="13827" width="19.5703125" style="33" customWidth="1"/>
    <col min="13828" max="13828" width="20.42578125" style="33" customWidth="1"/>
    <col min="13829" max="13829" width="15.140625" style="33" customWidth="1"/>
    <col min="13830" max="13830" width="17.85546875" style="33" bestFit="1" customWidth="1"/>
    <col min="13831" max="13831" width="19.42578125" style="33" customWidth="1"/>
    <col min="13832" max="13832" width="14.7109375" style="33" customWidth="1"/>
    <col min="13833" max="13833" width="15.28515625" style="33" bestFit="1" customWidth="1"/>
    <col min="13834" max="13834" width="17.28515625" style="33" bestFit="1" customWidth="1"/>
    <col min="13835" max="13835" width="18" style="33" bestFit="1" customWidth="1"/>
    <col min="13836" max="13836" width="14.140625" style="33" customWidth="1"/>
    <col min="13837" max="14081" width="9.140625" style="33"/>
    <col min="14082" max="14082" width="25.7109375" style="33" bestFit="1" customWidth="1"/>
    <col min="14083" max="14083" width="19.5703125" style="33" customWidth="1"/>
    <col min="14084" max="14084" width="20.42578125" style="33" customWidth="1"/>
    <col min="14085" max="14085" width="15.140625" style="33" customWidth="1"/>
    <col min="14086" max="14086" width="17.85546875" style="33" bestFit="1" customWidth="1"/>
    <col min="14087" max="14087" width="19.42578125" style="33" customWidth="1"/>
    <col min="14088" max="14088" width="14.7109375" style="33" customWidth="1"/>
    <col min="14089" max="14089" width="15.28515625" style="33" bestFit="1" customWidth="1"/>
    <col min="14090" max="14090" width="17.28515625" style="33" bestFit="1" customWidth="1"/>
    <col min="14091" max="14091" width="18" style="33" bestFit="1" customWidth="1"/>
    <col min="14092" max="14092" width="14.140625" style="33" customWidth="1"/>
    <col min="14093" max="14337" width="9.140625" style="33"/>
    <col min="14338" max="14338" width="25.7109375" style="33" bestFit="1" customWidth="1"/>
    <col min="14339" max="14339" width="19.5703125" style="33" customWidth="1"/>
    <col min="14340" max="14340" width="20.42578125" style="33" customWidth="1"/>
    <col min="14341" max="14341" width="15.140625" style="33" customWidth="1"/>
    <col min="14342" max="14342" width="17.85546875" style="33" bestFit="1" customWidth="1"/>
    <col min="14343" max="14343" width="19.42578125" style="33" customWidth="1"/>
    <col min="14344" max="14344" width="14.7109375" style="33" customWidth="1"/>
    <col min="14345" max="14345" width="15.28515625" style="33" bestFit="1" customWidth="1"/>
    <col min="14346" max="14346" width="17.28515625" style="33" bestFit="1" customWidth="1"/>
    <col min="14347" max="14347" width="18" style="33" bestFit="1" customWidth="1"/>
    <col min="14348" max="14348" width="14.140625" style="33" customWidth="1"/>
    <col min="14349" max="14593" width="9.140625" style="33"/>
    <col min="14594" max="14594" width="25.7109375" style="33" bestFit="1" customWidth="1"/>
    <col min="14595" max="14595" width="19.5703125" style="33" customWidth="1"/>
    <col min="14596" max="14596" width="20.42578125" style="33" customWidth="1"/>
    <col min="14597" max="14597" width="15.140625" style="33" customWidth="1"/>
    <col min="14598" max="14598" width="17.85546875" style="33" bestFit="1" customWidth="1"/>
    <col min="14599" max="14599" width="19.42578125" style="33" customWidth="1"/>
    <col min="14600" max="14600" width="14.7109375" style="33" customWidth="1"/>
    <col min="14601" max="14601" width="15.28515625" style="33" bestFit="1" customWidth="1"/>
    <col min="14602" max="14602" width="17.28515625" style="33" bestFit="1" customWidth="1"/>
    <col min="14603" max="14603" width="18" style="33" bestFit="1" customWidth="1"/>
    <col min="14604" max="14604" width="14.140625" style="33" customWidth="1"/>
    <col min="14605" max="14849" width="9.140625" style="33"/>
    <col min="14850" max="14850" width="25.7109375" style="33" bestFit="1" customWidth="1"/>
    <col min="14851" max="14851" width="19.5703125" style="33" customWidth="1"/>
    <col min="14852" max="14852" width="20.42578125" style="33" customWidth="1"/>
    <col min="14853" max="14853" width="15.140625" style="33" customWidth="1"/>
    <col min="14854" max="14854" width="17.85546875" style="33" bestFit="1" customWidth="1"/>
    <col min="14855" max="14855" width="19.42578125" style="33" customWidth="1"/>
    <col min="14856" max="14856" width="14.7109375" style="33" customWidth="1"/>
    <col min="14857" max="14857" width="15.28515625" style="33" bestFit="1" customWidth="1"/>
    <col min="14858" max="14858" width="17.28515625" style="33" bestFit="1" customWidth="1"/>
    <col min="14859" max="14859" width="18" style="33" bestFit="1" customWidth="1"/>
    <col min="14860" max="14860" width="14.140625" style="33" customWidth="1"/>
    <col min="14861" max="15105" width="9.140625" style="33"/>
    <col min="15106" max="15106" width="25.7109375" style="33" bestFit="1" customWidth="1"/>
    <col min="15107" max="15107" width="19.5703125" style="33" customWidth="1"/>
    <col min="15108" max="15108" width="20.42578125" style="33" customWidth="1"/>
    <col min="15109" max="15109" width="15.140625" style="33" customWidth="1"/>
    <col min="15110" max="15110" width="17.85546875" style="33" bestFit="1" customWidth="1"/>
    <col min="15111" max="15111" width="19.42578125" style="33" customWidth="1"/>
    <col min="15112" max="15112" width="14.7109375" style="33" customWidth="1"/>
    <col min="15113" max="15113" width="15.28515625" style="33" bestFit="1" customWidth="1"/>
    <col min="15114" max="15114" width="17.28515625" style="33" bestFit="1" customWidth="1"/>
    <col min="15115" max="15115" width="18" style="33" bestFit="1" customWidth="1"/>
    <col min="15116" max="15116" width="14.140625" style="33" customWidth="1"/>
    <col min="15117" max="15361" width="9.140625" style="33"/>
    <col min="15362" max="15362" width="25.7109375" style="33" bestFit="1" customWidth="1"/>
    <col min="15363" max="15363" width="19.5703125" style="33" customWidth="1"/>
    <col min="15364" max="15364" width="20.42578125" style="33" customWidth="1"/>
    <col min="15365" max="15365" width="15.140625" style="33" customWidth="1"/>
    <col min="15366" max="15366" width="17.85546875" style="33" bestFit="1" customWidth="1"/>
    <col min="15367" max="15367" width="19.42578125" style="33" customWidth="1"/>
    <col min="15368" max="15368" width="14.7109375" style="33" customWidth="1"/>
    <col min="15369" max="15369" width="15.28515625" style="33" bestFit="1" customWidth="1"/>
    <col min="15370" max="15370" width="17.28515625" style="33" bestFit="1" customWidth="1"/>
    <col min="15371" max="15371" width="18" style="33" bestFit="1" customWidth="1"/>
    <col min="15372" max="15372" width="14.140625" style="33" customWidth="1"/>
    <col min="15373" max="15617" width="9.140625" style="33"/>
    <col min="15618" max="15618" width="25.7109375" style="33" bestFit="1" customWidth="1"/>
    <col min="15619" max="15619" width="19.5703125" style="33" customWidth="1"/>
    <col min="15620" max="15620" width="20.42578125" style="33" customWidth="1"/>
    <col min="15621" max="15621" width="15.140625" style="33" customWidth="1"/>
    <col min="15622" max="15622" width="17.85546875" style="33" bestFit="1" customWidth="1"/>
    <col min="15623" max="15623" width="19.42578125" style="33" customWidth="1"/>
    <col min="15624" max="15624" width="14.7109375" style="33" customWidth="1"/>
    <col min="15625" max="15625" width="15.28515625" style="33" bestFit="1" customWidth="1"/>
    <col min="15626" max="15626" width="17.28515625" style="33" bestFit="1" customWidth="1"/>
    <col min="15627" max="15627" width="18" style="33" bestFit="1" customWidth="1"/>
    <col min="15628" max="15628" width="14.140625" style="33" customWidth="1"/>
    <col min="15629" max="15873" width="9.140625" style="33"/>
    <col min="15874" max="15874" width="25.7109375" style="33" bestFit="1" customWidth="1"/>
    <col min="15875" max="15875" width="19.5703125" style="33" customWidth="1"/>
    <col min="15876" max="15876" width="20.42578125" style="33" customWidth="1"/>
    <col min="15877" max="15877" width="15.140625" style="33" customWidth="1"/>
    <col min="15878" max="15878" width="17.85546875" style="33" bestFit="1" customWidth="1"/>
    <col min="15879" max="15879" width="19.42578125" style="33" customWidth="1"/>
    <col min="15880" max="15880" width="14.7109375" style="33" customWidth="1"/>
    <col min="15881" max="15881" width="15.28515625" style="33" bestFit="1" customWidth="1"/>
    <col min="15882" max="15882" width="17.28515625" style="33" bestFit="1" customWidth="1"/>
    <col min="15883" max="15883" width="18" style="33" bestFit="1" customWidth="1"/>
    <col min="15884" max="15884" width="14.140625" style="33" customWidth="1"/>
    <col min="15885" max="16129" width="9.140625" style="33"/>
    <col min="16130" max="16130" width="25.7109375" style="33" bestFit="1" customWidth="1"/>
    <col min="16131" max="16131" width="19.5703125" style="33" customWidth="1"/>
    <col min="16132" max="16132" width="20.42578125" style="33" customWidth="1"/>
    <col min="16133" max="16133" width="15.140625" style="33" customWidth="1"/>
    <col min="16134" max="16134" width="17.85546875" style="33" bestFit="1" customWidth="1"/>
    <col min="16135" max="16135" width="19.42578125" style="33" customWidth="1"/>
    <col min="16136" max="16136" width="14.7109375" style="33" customWidth="1"/>
    <col min="16137" max="16137" width="15.28515625" style="33" bestFit="1" customWidth="1"/>
    <col min="16138" max="16138" width="17.28515625" style="33" bestFit="1" customWidth="1"/>
    <col min="16139" max="16139" width="18" style="33" bestFit="1" customWidth="1"/>
    <col min="16140" max="16140" width="14.140625" style="33" customWidth="1"/>
    <col min="16141" max="16384" width="9.140625" style="33"/>
  </cols>
  <sheetData>
    <row r="1" spans="1:12" ht="18" x14ac:dyDescent="0.25">
      <c r="A1" s="32" t="s">
        <v>68</v>
      </c>
      <c r="D1" s="34">
        <v>2014</v>
      </c>
    </row>
    <row r="2" spans="1:12" x14ac:dyDescent="0.2">
      <c r="B2" s="34"/>
      <c r="D2" s="35"/>
      <c r="E2" s="35"/>
    </row>
    <row r="3" spans="1:12" x14ac:dyDescent="0.2">
      <c r="A3" s="36" t="s">
        <v>69</v>
      </c>
      <c r="B3" s="37">
        <v>0.1</v>
      </c>
      <c r="C3" s="36" t="s">
        <v>70</v>
      </c>
      <c r="D3" s="38" t="s">
        <v>71</v>
      </c>
      <c r="E3" s="35"/>
    </row>
    <row r="4" spans="1:12" x14ac:dyDescent="0.2">
      <c r="A4" s="34"/>
      <c r="B4" s="34"/>
      <c r="D4" s="35"/>
      <c r="E4" s="35"/>
    </row>
    <row r="5" spans="1:12" ht="15" x14ac:dyDescent="0.25">
      <c r="A5" s="27" t="s">
        <v>48</v>
      </c>
      <c r="B5" s="27" t="s">
        <v>49</v>
      </c>
      <c r="C5" s="27" t="s">
        <v>50</v>
      </c>
      <c r="D5" s="27" t="s">
        <v>72</v>
      </c>
      <c r="E5" s="27" t="s">
        <v>63</v>
      </c>
      <c r="F5" s="39" t="s">
        <v>51</v>
      </c>
      <c r="G5" s="39" t="s">
        <v>73</v>
      </c>
      <c r="H5" s="39" t="s">
        <v>52</v>
      </c>
      <c r="I5" s="34"/>
      <c r="J5" s="40"/>
      <c r="K5" s="7"/>
      <c r="L5" s="10"/>
    </row>
    <row r="6" spans="1:12" x14ac:dyDescent="0.2">
      <c r="A6" s="41">
        <v>1400990</v>
      </c>
      <c r="B6" s="42">
        <v>41906</v>
      </c>
      <c r="C6" s="42">
        <v>41915</v>
      </c>
      <c r="D6" s="43">
        <v>5</v>
      </c>
      <c r="E6" s="44">
        <v>940</v>
      </c>
      <c r="F6" s="45">
        <f>D6*E6</f>
        <v>4700</v>
      </c>
      <c r="G6" s="43">
        <f>F6*B3</f>
        <v>470</v>
      </c>
      <c r="H6" s="46">
        <f>F6+G6</f>
        <v>5170</v>
      </c>
      <c r="I6" s="47"/>
      <c r="J6" s="47"/>
    </row>
    <row r="7" spans="1:12" x14ac:dyDescent="0.2">
      <c r="A7" s="48"/>
      <c r="C7" s="47"/>
      <c r="D7" s="35"/>
      <c r="E7" s="35"/>
      <c r="G7" s="47"/>
    </row>
    <row r="8" spans="1:12" ht="33.75" customHeight="1" x14ac:dyDescent="0.2">
      <c r="A8" s="49" t="s">
        <v>13</v>
      </c>
      <c r="B8" s="49" t="s">
        <v>74</v>
      </c>
      <c r="C8" s="50" t="s">
        <v>75</v>
      </c>
      <c r="D8" s="51"/>
      <c r="E8" s="51"/>
      <c r="F8" s="52"/>
      <c r="G8" s="52"/>
      <c r="H8" s="53"/>
      <c r="I8" s="49"/>
    </row>
    <row r="9" spans="1:12" x14ac:dyDescent="0.2">
      <c r="A9" s="54" t="s">
        <v>16</v>
      </c>
      <c r="B9" s="23">
        <v>3</v>
      </c>
      <c r="C9" s="55">
        <f>B9*$D$6</f>
        <v>15</v>
      </c>
      <c r="D9" s="56"/>
      <c r="E9" s="56"/>
      <c r="F9" s="57"/>
      <c r="H9" s="58"/>
      <c r="I9" s="58"/>
    </row>
    <row r="10" spans="1:12" x14ac:dyDescent="0.2">
      <c r="A10" s="54" t="s">
        <v>17</v>
      </c>
      <c r="B10" s="23">
        <v>80</v>
      </c>
      <c r="C10" s="55">
        <f t="shared" ref="C10:C36" si="0">B10*$D$6</f>
        <v>400</v>
      </c>
      <c r="D10" s="56"/>
      <c r="E10" s="56"/>
      <c r="F10" s="57"/>
      <c r="H10" s="58"/>
      <c r="I10" s="58"/>
    </row>
    <row r="11" spans="1:12" x14ac:dyDescent="0.2">
      <c r="A11" s="59" t="s">
        <v>18</v>
      </c>
      <c r="B11" s="23">
        <v>0</v>
      </c>
      <c r="C11" s="55">
        <f t="shared" si="0"/>
        <v>0</v>
      </c>
      <c r="D11" s="56"/>
      <c r="E11" s="56"/>
      <c r="F11" s="57"/>
      <c r="H11" s="58"/>
      <c r="I11" s="58"/>
    </row>
    <row r="12" spans="1:12" x14ac:dyDescent="0.2">
      <c r="A12" s="54" t="s">
        <v>19</v>
      </c>
      <c r="B12" s="23">
        <v>2</v>
      </c>
      <c r="C12" s="55">
        <f t="shared" si="0"/>
        <v>10</v>
      </c>
      <c r="D12" s="56"/>
      <c r="E12" s="56"/>
      <c r="F12" s="57"/>
      <c r="H12" s="58"/>
      <c r="I12" s="58"/>
    </row>
    <row r="13" spans="1:12" x14ac:dyDescent="0.2">
      <c r="A13" s="54" t="s">
        <v>20</v>
      </c>
      <c r="B13" s="23">
        <v>0</v>
      </c>
      <c r="C13" s="55">
        <f t="shared" si="0"/>
        <v>0</v>
      </c>
      <c r="D13" s="56"/>
      <c r="E13" s="56"/>
      <c r="F13" s="57"/>
      <c r="H13" s="58"/>
      <c r="I13" s="58"/>
    </row>
    <row r="14" spans="1:12" x14ac:dyDescent="0.2">
      <c r="A14" s="54" t="s">
        <v>21</v>
      </c>
      <c r="B14" s="23">
        <v>25</v>
      </c>
      <c r="C14" s="55">
        <f t="shared" si="0"/>
        <v>125</v>
      </c>
      <c r="D14" s="56"/>
      <c r="E14" s="56"/>
      <c r="F14" s="57"/>
      <c r="H14" s="58"/>
      <c r="I14" s="58"/>
    </row>
    <row r="15" spans="1:12" x14ac:dyDescent="0.2">
      <c r="A15" s="54" t="s">
        <v>22</v>
      </c>
      <c r="B15" s="23">
        <v>40</v>
      </c>
      <c r="C15" s="55">
        <f t="shared" si="0"/>
        <v>200</v>
      </c>
      <c r="D15" s="56"/>
      <c r="E15" s="56"/>
      <c r="F15" s="57"/>
      <c r="H15" s="58"/>
      <c r="I15" s="58"/>
    </row>
    <row r="16" spans="1:12" x14ac:dyDescent="0.2">
      <c r="A16" s="54" t="s">
        <v>23</v>
      </c>
      <c r="B16" s="23">
        <v>12</v>
      </c>
      <c r="C16" s="55">
        <f t="shared" si="0"/>
        <v>60</v>
      </c>
      <c r="D16" s="56"/>
      <c r="E16" s="56"/>
      <c r="F16" s="57"/>
      <c r="H16" s="58"/>
      <c r="I16" s="58"/>
    </row>
    <row r="17" spans="1:9" x14ac:dyDescent="0.2">
      <c r="A17" s="54" t="s">
        <v>24</v>
      </c>
      <c r="B17" s="23">
        <v>12</v>
      </c>
      <c r="C17" s="55">
        <f t="shared" si="0"/>
        <v>60</v>
      </c>
      <c r="D17" s="56"/>
      <c r="E17" s="56"/>
      <c r="F17" s="57"/>
      <c r="H17" s="58"/>
      <c r="I17" s="58"/>
    </row>
    <row r="18" spans="1:9" x14ac:dyDescent="0.2">
      <c r="A18" s="54" t="s">
        <v>25</v>
      </c>
      <c r="B18" s="23">
        <v>40</v>
      </c>
      <c r="C18" s="55">
        <f t="shared" si="0"/>
        <v>200</v>
      </c>
      <c r="D18" s="56"/>
      <c r="E18" s="56"/>
      <c r="F18" s="57"/>
      <c r="H18" s="58"/>
      <c r="I18" s="58"/>
    </row>
    <row r="19" spans="1:9" x14ac:dyDescent="0.2">
      <c r="A19" s="54" t="s">
        <v>26</v>
      </c>
      <c r="B19" s="23">
        <v>35</v>
      </c>
      <c r="C19" s="55">
        <f t="shared" si="0"/>
        <v>175</v>
      </c>
      <c r="D19" s="56"/>
      <c r="E19" s="56"/>
      <c r="F19" s="57"/>
      <c r="H19" s="58"/>
      <c r="I19" s="58"/>
    </row>
    <row r="20" spans="1:9" x14ac:dyDescent="0.2">
      <c r="A20" s="54" t="s">
        <v>27</v>
      </c>
      <c r="B20" s="23">
        <v>82</v>
      </c>
      <c r="C20" s="55">
        <f t="shared" si="0"/>
        <v>410</v>
      </c>
      <c r="D20" s="56"/>
      <c r="E20" s="56"/>
      <c r="F20" s="57"/>
      <c r="H20" s="58"/>
      <c r="I20" s="58"/>
    </row>
    <row r="21" spans="1:9" x14ac:dyDescent="0.2">
      <c r="A21" s="54" t="s">
        <v>28</v>
      </c>
      <c r="B21" s="23">
        <v>10</v>
      </c>
      <c r="C21" s="55">
        <f t="shared" si="0"/>
        <v>50</v>
      </c>
      <c r="D21" s="56"/>
      <c r="E21" s="56"/>
      <c r="F21" s="57"/>
      <c r="H21" s="58"/>
      <c r="I21" s="58"/>
    </row>
    <row r="22" spans="1:9" x14ac:dyDescent="0.2">
      <c r="A22" s="54" t="s">
        <v>29</v>
      </c>
      <c r="B22" s="23">
        <v>0</v>
      </c>
      <c r="C22" s="55">
        <f t="shared" si="0"/>
        <v>0</v>
      </c>
      <c r="D22" s="56"/>
      <c r="E22" s="56"/>
      <c r="F22" s="57"/>
      <c r="H22" s="58"/>
      <c r="I22" s="58"/>
    </row>
    <row r="23" spans="1:9" x14ac:dyDescent="0.2">
      <c r="A23" s="54" t="s">
        <v>30</v>
      </c>
      <c r="B23" s="23">
        <v>20</v>
      </c>
      <c r="C23" s="55">
        <f t="shared" si="0"/>
        <v>100</v>
      </c>
      <c r="D23" s="56"/>
      <c r="E23" s="56"/>
      <c r="F23" s="57"/>
      <c r="H23" s="58"/>
      <c r="I23" s="58"/>
    </row>
    <row r="24" spans="1:9" x14ac:dyDescent="0.2">
      <c r="A24" s="54" t="s">
        <v>31</v>
      </c>
      <c r="B24" s="23">
        <v>0</v>
      </c>
      <c r="C24" s="55">
        <f t="shared" si="0"/>
        <v>0</v>
      </c>
      <c r="D24" s="56"/>
      <c r="E24" s="56"/>
      <c r="F24" s="57"/>
      <c r="H24" s="58"/>
      <c r="I24" s="58"/>
    </row>
    <row r="25" spans="1:9" x14ac:dyDescent="0.2">
      <c r="A25" s="54" t="s">
        <v>32</v>
      </c>
      <c r="B25" s="23">
        <v>0</v>
      </c>
      <c r="C25" s="55">
        <f t="shared" si="0"/>
        <v>0</v>
      </c>
      <c r="D25" s="56"/>
      <c r="E25" s="56"/>
      <c r="F25" s="57"/>
      <c r="H25" s="58"/>
      <c r="I25" s="58"/>
    </row>
    <row r="26" spans="1:9" x14ac:dyDescent="0.2">
      <c r="A26" s="54" t="s">
        <v>33</v>
      </c>
      <c r="B26" s="23">
        <v>27</v>
      </c>
      <c r="C26" s="55">
        <f t="shared" si="0"/>
        <v>135</v>
      </c>
      <c r="D26" s="56"/>
      <c r="E26" s="56"/>
      <c r="F26" s="57"/>
      <c r="H26" s="58"/>
      <c r="I26" s="58"/>
    </row>
    <row r="27" spans="1:9" x14ac:dyDescent="0.2">
      <c r="A27" s="54" t="s">
        <v>34</v>
      </c>
      <c r="B27" s="23">
        <v>50</v>
      </c>
      <c r="C27" s="55">
        <f t="shared" si="0"/>
        <v>250</v>
      </c>
      <c r="D27" s="56"/>
      <c r="E27" s="56"/>
      <c r="F27" s="57"/>
      <c r="H27" s="58"/>
      <c r="I27" s="58"/>
    </row>
    <row r="28" spans="1:9" x14ac:dyDescent="0.2">
      <c r="A28" s="54" t="s">
        <v>35</v>
      </c>
      <c r="B28" s="23">
        <v>15</v>
      </c>
      <c r="C28" s="55">
        <f t="shared" si="0"/>
        <v>75</v>
      </c>
      <c r="D28" s="56"/>
      <c r="E28" s="56"/>
      <c r="F28" s="57"/>
      <c r="H28" s="58"/>
      <c r="I28" s="58"/>
    </row>
    <row r="29" spans="1:9" x14ac:dyDescent="0.2">
      <c r="A29" s="54" t="s">
        <v>36</v>
      </c>
      <c r="B29" s="23">
        <v>50</v>
      </c>
      <c r="C29" s="55">
        <f t="shared" si="0"/>
        <v>250</v>
      </c>
      <c r="D29" s="56"/>
      <c r="E29" s="56"/>
      <c r="F29" s="57"/>
      <c r="H29" s="58"/>
      <c r="I29" s="58"/>
    </row>
    <row r="30" spans="1:9" x14ac:dyDescent="0.2">
      <c r="A30" s="54" t="s">
        <v>37</v>
      </c>
      <c r="B30" s="23">
        <v>30</v>
      </c>
      <c r="C30" s="55">
        <f t="shared" si="0"/>
        <v>150</v>
      </c>
      <c r="D30" s="56"/>
      <c r="E30" s="56"/>
      <c r="F30" s="57"/>
      <c r="H30" s="58"/>
      <c r="I30" s="58"/>
    </row>
    <row r="31" spans="1:9" x14ac:dyDescent="0.2">
      <c r="A31" s="54" t="s">
        <v>38</v>
      </c>
      <c r="B31" s="23">
        <v>10</v>
      </c>
      <c r="C31" s="55">
        <f t="shared" si="0"/>
        <v>50</v>
      </c>
      <c r="D31" s="56"/>
      <c r="E31" s="56"/>
      <c r="F31" s="57"/>
      <c r="H31" s="58"/>
      <c r="I31" s="58"/>
    </row>
    <row r="32" spans="1:9" x14ac:dyDescent="0.2">
      <c r="A32" s="54" t="s">
        <v>39</v>
      </c>
      <c r="B32" s="23">
        <v>20</v>
      </c>
      <c r="C32" s="55">
        <f t="shared" si="0"/>
        <v>100</v>
      </c>
      <c r="D32" s="56"/>
      <c r="E32" s="56"/>
      <c r="F32" s="57"/>
      <c r="H32" s="58"/>
      <c r="I32" s="58"/>
    </row>
    <row r="33" spans="1:9" x14ac:dyDescent="0.2">
      <c r="A33" s="54" t="s">
        <v>40</v>
      </c>
      <c r="B33" s="23">
        <v>0</v>
      </c>
      <c r="C33" s="55">
        <f t="shared" si="0"/>
        <v>0</v>
      </c>
      <c r="D33" s="56"/>
      <c r="E33" s="56"/>
      <c r="F33" s="57"/>
      <c r="H33" s="58"/>
      <c r="I33" s="58"/>
    </row>
    <row r="34" spans="1:9" x14ac:dyDescent="0.2">
      <c r="A34" s="59" t="s">
        <v>41</v>
      </c>
      <c r="B34" s="33">
        <v>332</v>
      </c>
      <c r="C34" s="55">
        <f t="shared" si="0"/>
        <v>1660</v>
      </c>
      <c r="D34" s="60" t="s">
        <v>76</v>
      </c>
      <c r="E34" s="60"/>
      <c r="F34" s="61"/>
      <c r="H34" s="58"/>
      <c r="I34" s="58"/>
    </row>
    <row r="35" spans="1:9" x14ac:dyDescent="0.2">
      <c r="A35" s="54" t="s">
        <v>42</v>
      </c>
      <c r="B35" s="23">
        <v>25</v>
      </c>
      <c r="C35" s="55">
        <f t="shared" si="0"/>
        <v>125</v>
      </c>
      <c r="D35" s="56"/>
      <c r="E35" s="56"/>
      <c r="F35" s="57"/>
      <c r="H35" s="58"/>
      <c r="I35" s="58"/>
    </row>
    <row r="36" spans="1:9" x14ac:dyDescent="0.2">
      <c r="A36" s="62" t="s">
        <v>43</v>
      </c>
      <c r="B36" s="63">
        <v>20</v>
      </c>
      <c r="C36" s="16">
        <f t="shared" si="0"/>
        <v>100</v>
      </c>
      <c r="D36" s="56"/>
      <c r="E36" s="56"/>
      <c r="F36" s="57"/>
      <c r="H36" s="58"/>
      <c r="I36" s="58"/>
    </row>
    <row r="37" spans="1:9" x14ac:dyDescent="0.2">
      <c r="A37" s="64" t="s">
        <v>44</v>
      </c>
      <c r="B37" s="65">
        <f>SUM(B9:B36)</f>
        <v>940</v>
      </c>
      <c r="C37" s="66">
        <f>SUM(C9:C36)</f>
        <v>4700</v>
      </c>
      <c r="D37" s="56"/>
      <c r="E37" s="56"/>
      <c r="F37" s="58"/>
      <c r="G37" s="58"/>
      <c r="H37" s="58"/>
      <c r="I37" s="58"/>
    </row>
    <row r="38" spans="1:9" x14ac:dyDescent="0.2">
      <c r="D38" s="35"/>
      <c r="E38" s="35"/>
    </row>
    <row r="39" spans="1:9" x14ac:dyDescent="0.2">
      <c r="A39" s="64" t="s">
        <v>100</v>
      </c>
      <c r="B39" s="65">
        <v>824</v>
      </c>
      <c r="C39" s="66">
        <v>4120</v>
      </c>
      <c r="D39" s="35"/>
      <c r="E39" s="35"/>
    </row>
    <row r="40" spans="1:9" x14ac:dyDescent="0.2">
      <c r="A40" s="64" t="s">
        <v>101</v>
      </c>
      <c r="B40" s="7">
        <v>116</v>
      </c>
      <c r="C40" s="97">
        <v>580</v>
      </c>
    </row>
    <row r="41" spans="1:9" x14ac:dyDescent="0.2">
      <c r="A41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7" sqref="E17"/>
    </sheetView>
  </sheetViews>
  <sheetFormatPr defaultRowHeight="12.75" x14ac:dyDescent="0.2"/>
  <cols>
    <col min="1" max="1" width="58.140625" bestFit="1" customWidth="1"/>
    <col min="2" max="2" width="10.85546875" bestFit="1" customWidth="1"/>
  </cols>
  <sheetData>
    <row r="1" spans="1:5" ht="18" x14ac:dyDescent="0.25">
      <c r="A1" s="31" t="s">
        <v>82</v>
      </c>
      <c r="B1" s="69">
        <v>41915</v>
      </c>
    </row>
    <row r="5" spans="1:5" x14ac:dyDescent="0.2">
      <c r="A5" t="s">
        <v>79</v>
      </c>
      <c r="B5" s="68">
        <v>1700</v>
      </c>
      <c r="E5" s="67"/>
    </row>
    <row r="6" spans="1:5" x14ac:dyDescent="0.2">
      <c r="A6" t="s">
        <v>80</v>
      </c>
      <c r="B6" s="68">
        <v>41.4</v>
      </c>
      <c r="E6" s="67"/>
    </row>
    <row r="7" spans="1:5" x14ac:dyDescent="0.2">
      <c r="A7" s="17" t="s">
        <v>81</v>
      </c>
      <c r="B7" s="70">
        <v>400</v>
      </c>
      <c r="E7" s="67"/>
    </row>
    <row r="8" spans="1:5" x14ac:dyDescent="0.2">
      <c r="A8" s="71" t="s">
        <v>4</v>
      </c>
      <c r="B8" s="72">
        <f>SUM(B5:B7)</f>
        <v>2141.4</v>
      </c>
      <c r="E8" s="67"/>
    </row>
    <row r="9" spans="1:5" x14ac:dyDescent="0.2">
      <c r="B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Messukustannukset 2014</vt:lpstr>
      <vt:lpstr>Messukustannukset 2014 Vaskit</vt:lpstr>
      <vt:lpstr>Kirjamessut asiakaskutsut</vt:lpstr>
      <vt:lpstr>Miniseminaarin esiintyjäkulut</vt:lpstr>
      <vt:lpstr>'Messukustannukset 2014'!Tulostusalue</vt:lpstr>
      <vt:lpstr>'Messukustannukset 2014 Vaskit'!Tulostusalue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 Kaarina</dc:creator>
  <cp:lastModifiedBy>Koskinen Kaarina</cp:lastModifiedBy>
  <cp:lastPrinted>2014-11-25T07:22:37Z</cp:lastPrinted>
  <dcterms:created xsi:type="dcterms:W3CDTF">2013-01-23T07:45:08Z</dcterms:created>
  <dcterms:modified xsi:type="dcterms:W3CDTF">2015-06-03T07:54:50Z</dcterms:modified>
</cp:coreProperties>
</file>